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2435"/>
  </bookViews>
  <sheets>
    <sheet name="Guia de uso" sheetId="4" r:id="rId1"/>
    <sheet name="Template v1" sheetId="6" r:id="rId2"/>
    <sheet name="Template v2" sheetId="11" r:id="rId3"/>
    <sheet name="Template v3" sheetId="12" r:id="rId4"/>
    <sheet name="Desenvolvedores" sheetId="13" r:id="rId5"/>
  </sheets>
  <definedNames>
    <definedName name="_xlnm.Print_Area" localSheetId="1">'Template v1'!$B$1:$Y$24</definedName>
    <definedName name="_xlnm.Print_Area" localSheetId="2">'Template v2'!$B$1:$Q$24</definedName>
    <definedName name="_xlnm.Print_Area" localSheetId="3">'Template v3'!$B$1:$R$24</definedName>
  </definedNames>
  <calcPr calcId="152511"/>
</workbook>
</file>

<file path=xl/calcChain.xml><?xml version="1.0" encoding="utf-8"?>
<calcChain xmlns="http://schemas.openxmlformats.org/spreadsheetml/2006/main">
  <c r="M10" i="12" l="1"/>
  <c r="Q24" i="12"/>
  <c r="O24" i="12"/>
  <c r="N24" i="12"/>
  <c r="G24" i="12"/>
  <c r="F24" i="12"/>
  <c r="E24" i="12"/>
  <c r="D24" i="12"/>
  <c r="C24" i="12"/>
  <c r="J23" i="12"/>
  <c r="H23" i="12"/>
  <c r="J22" i="12"/>
  <c r="H22" i="12"/>
  <c r="K22" i="12" s="1"/>
  <c r="M22" i="12" s="1"/>
  <c r="J21" i="12"/>
  <c r="H21" i="12"/>
  <c r="J20" i="12"/>
  <c r="H20" i="12"/>
  <c r="K20" i="12" s="1"/>
  <c r="M20" i="12" s="1"/>
  <c r="J19" i="12"/>
  <c r="H19" i="12"/>
  <c r="J18" i="12"/>
  <c r="H18" i="12"/>
  <c r="K18" i="12" s="1"/>
  <c r="M18" i="12" s="1"/>
  <c r="J17" i="12"/>
  <c r="H17" i="12"/>
  <c r="J16" i="12"/>
  <c r="H16" i="12"/>
  <c r="K16" i="12" s="1"/>
  <c r="M16" i="12" s="1"/>
  <c r="J15" i="12"/>
  <c r="H15" i="12"/>
  <c r="J14" i="12"/>
  <c r="H14" i="12"/>
  <c r="K14" i="12" s="1"/>
  <c r="M14" i="12" s="1"/>
  <c r="J13" i="12"/>
  <c r="H13" i="12"/>
  <c r="J12" i="12"/>
  <c r="H12" i="12"/>
  <c r="K12" i="12" s="1"/>
  <c r="M12" i="12" s="1"/>
  <c r="J11" i="12"/>
  <c r="H11" i="12"/>
  <c r="J10" i="12"/>
  <c r="H10" i="12"/>
  <c r="K10" i="12" s="1"/>
  <c r="J9" i="12"/>
  <c r="H9" i="12"/>
  <c r="J8" i="12"/>
  <c r="H8" i="12"/>
  <c r="J7" i="12"/>
  <c r="H7" i="12"/>
  <c r="P12" i="12" l="1"/>
  <c r="R12" i="12" s="1"/>
  <c r="P16" i="12"/>
  <c r="R16" i="12" s="1"/>
  <c r="P20" i="12"/>
  <c r="R20" i="12" s="1"/>
  <c r="K9" i="12"/>
  <c r="M9" i="12" s="1"/>
  <c r="P9" i="12" s="1"/>
  <c r="R9" i="12" s="1"/>
  <c r="K11" i="12"/>
  <c r="M11" i="12" s="1"/>
  <c r="K13" i="12"/>
  <c r="K15" i="12"/>
  <c r="K17" i="12"/>
  <c r="K19" i="12"/>
  <c r="K21" i="12"/>
  <c r="M21" i="12" s="1"/>
  <c r="K23" i="12"/>
  <c r="M23" i="12" s="1"/>
  <c r="P23" i="12" s="1"/>
  <c r="R23" i="12" s="1"/>
  <c r="K8" i="12"/>
  <c r="M8" i="12" s="1"/>
  <c r="P8" i="12" s="1"/>
  <c r="R8" i="12" s="1"/>
  <c r="H24" i="12"/>
  <c r="P14" i="12"/>
  <c r="R14" i="12" s="1"/>
  <c r="P18" i="12"/>
  <c r="R18" i="12" s="1"/>
  <c r="P11" i="12"/>
  <c r="R11" i="12" s="1"/>
  <c r="P10" i="12"/>
  <c r="R10" i="12" s="1"/>
  <c r="P21" i="12"/>
  <c r="R21" i="12" s="1"/>
  <c r="P22" i="12"/>
  <c r="R22" i="12" s="1"/>
  <c r="K7" i="12"/>
  <c r="M7" i="12" s="1"/>
  <c r="M17" i="12" l="1"/>
  <c r="P17" i="12" s="1"/>
  <c r="R17" i="12" s="1"/>
  <c r="M15" i="12"/>
  <c r="P15" i="12" s="1"/>
  <c r="R15" i="12" s="1"/>
  <c r="M13" i="12"/>
  <c r="P13" i="12" s="1"/>
  <c r="R13" i="12" s="1"/>
  <c r="M19" i="12"/>
  <c r="P19" i="12" s="1"/>
  <c r="R19" i="12" s="1"/>
  <c r="K24" i="12"/>
  <c r="P7" i="12"/>
  <c r="N24" i="11"/>
  <c r="M24" i="11"/>
  <c r="J23" i="11"/>
  <c r="J22" i="11"/>
  <c r="J21" i="11"/>
  <c r="J20" i="11"/>
  <c r="K20" i="11" s="1"/>
  <c r="J19" i="11"/>
  <c r="J18" i="11"/>
  <c r="J17" i="11"/>
  <c r="J16" i="11"/>
  <c r="K16" i="11" s="1"/>
  <c r="J15" i="11"/>
  <c r="J14" i="11"/>
  <c r="J13" i="11"/>
  <c r="J12" i="11"/>
  <c r="K12" i="11" s="1"/>
  <c r="J11" i="11"/>
  <c r="J10" i="11"/>
  <c r="J9" i="11"/>
  <c r="J8" i="11"/>
  <c r="J7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C24" i="11"/>
  <c r="D24" i="11"/>
  <c r="E24" i="11"/>
  <c r="F24" i="11"/>
  <c r="G24" i="11"/>
  <c r="P24" i="11"/>
  <c r="L12" i="11" l="1"/>
  <c r="O12" i="11" s="1"/>
  <c r="Q12" i="11" s="1"/>
  <c r="L16" i="11"/>
  <c r="O16" i="11" s="1"/>
  <c r="Q16" i="11" s="1"/>
  <c r="L20" i="11"/>
  <c r="O20" i="11" s="1"/>
  <c r="Q20" i="11" s="1"/>
  <c r="K13" i="11"/>
  <c r="K17" i="11"/>
  <c r="K21" i="11"/>
  <c r="K10" i="11"/>
  <c r="K14" i="11"/>
  <c r="K18" i="11"/>
  <c r="K22" i="11"/>
  <c r="K11" i="11"/>
  <c r="K15" i="11"/>
  <c r="K19" i="11"/>
  <c r="K23" i="11"/>
  <c r="P24" i="12"/>
  <c r="R7" i="12"/>
  <c r="R24" i="12" s="1"/>
  <c r="K8" i="11"/>
  <c r="K7" i="11"/>
  <c r="K9" i="11"/>
  <c r="L8" i="11" l="1"/>
  <c r="O8" i="11" s="1"/>
  <c r="Q8" i="11" s="1"/>
  <c r="L19" i="11"/>
  <c r="O19" i="11" s="1"/>
  <c r="Q19" i="11" s="1"/>
  <c r="L18" i="11"/>
  <c r="O18" i="11" s="1"/>
  <c r="Q18" i="11" s="1"/>
  <c r="L17" i="11"/>
  <c r="O17" i="11" s="1"/>
  <c r="Q17" i="11" s="1"/>
  <c r="L15" i="11"/>
  <c r="O15" i="11" s="1"/>
  <c r="Q15" i="11" s="1"/>
  <c r="L14" i="11"/>
  <c r="O14" i="11" s="1"/>
  <c r="Q14" i="11" s="1"/>
  <c r="L13" i="11"/>
  <c r="O13" i="11" s="1"/>
  <c r="Q13" i="11" s="1"/>
  <c r="L9" i="11"/>
  <c r="O9" i="11" s="1"/>
  <c r="Q9" i="11" s="1"/>
  <c r="L11" i="11"/>
  <c r="O11" i="11" s="1"/>
  <c r="Q11" i="11" s="1"/>
  <c r="L10" i="11"/>
  <c r="O10" i="11" s="1"/>
  <c r="Q10" i="11" s="1"/>
  <c r="L23" i="11"/>
  <c r="O23" i="11" s="1"/>
  <c r="Q23" i="11" s="1"/>
  <c r="L22" i="11"/>
  <c r="O22" i="11" s="1"/>
  <c r="Q22" i="11" s="1"/>
  <c r="L21" i="11"/>
  <c r="O21" i="11" s="1"/>
  <c r="Q21" i="11" s="1"/>
  <c r="L7" i="11"/>
  <c r="O7" i="11" s="1"/>
  <c r="K24" i="11"/>
  <c r="H24" i="11"/>
  <c r="O24" i="11" l="1"/>
  <c r="Q7" i="11"/>
  <c r="Q24" i="11" s="1"/>
  <c r="V24" i="6" l="1"/>
  <c r="W24" i="6" s="1"/>
  <c r="T24" i="6"/>
  <c r="U24" i="6" s="1"/>
  <c r="O24" i="6"/>
  <c r="N24" i="6"/>
  <c r="M24" i="6"/>
  <c r="K24" i="6"/>
  <c r="J24" i="6"/>
  <c r="I24" i="6"/>
  <c r="H24" i="6"/>
  <c r="G24" i="6"/>
  <c r="F24" i="6"/>
  <c r="E24" i="6"/>
  <c r="D24" i="6"/>
  <c r="C24" i="6"/>
  <c r="Y7" i="6"/>
  <c r="Y24" i="6" s="1"/>
  <c r="W7" i="6"/>
  <c r="U7" i="6"/>
  <c r="P7" i="6"/>
  <c r="Q7" i="6" s="1"/>
  <c r="R7" i="6" s="1"/>
  <c r="L7" i="6"/>
  <c r="Y8" i="6"/>
  <c r="W8" i="6"/>
  <c r="U8" i="6"/>
  <c r="P8" i="6"/>
  <c r="L8" i="6"/>
  <c r="Y9" i="6"/>
  <c r="W9" i="6"/>
  <c r="U9" i="6"/>
  <c r="P9" i="6"/>
  <c r="L9" i="6"/>
  <c r="Y10" i="6"/>
  <c r="W10" i="6"/>
  <c r="U10" i="6"/>
  <c r="P10" i="6"/>
  <c r="L10" i="6"/>
  <c r="Y11" i="6"/>
  <c r="W11" i="6"/>
  <c r="U11" i="6"/>
  <c r="P11" i="6"/>
  <c r="Q11" i="6" s="1"/>
  <c r="R11" i="6" s="1"/>
  <c r="L11" i="6"/>
  <c r="Y12" i="6"/>
  <c r="W12" i="6"/>
  <c r="U12" i="6"/>
  <c r="P12" i="6"/>
  <c r="L12" i="6"/>
  <c r="Y13" i="6"/>
  <c r="W13" i="6"/>
  <c r="U13" i="6"/>
  <c r="P13" i="6"/>
  <c r="L13" i="6"/>
  <c r="Y14" i="6"/>
  <c r="W14" i="6"/>
  <c r="U14" i="6"/>
  <c r="P14" i="6"/>
  <c r="L14" i="6"/>
  <c r="Y15" i="6"/>
  <c r="W15" i="6"/>
  <c r="U15" i="6"/>
  <c r="P15" i="6"/>
  <c r="Q15" i="6" s="1"/>
  <c r="R15" i="6" s="1"/>
  <c r="L15" i="6"/>
  <c r="Y16" i="6"/>
  <c r="W16" i="6"/>
  <c r="U16" i="6"/>
  <c r="P16" i="6"/>
  <c r="L16" i="6"/>
  <c r="Y17" i="6"/>
  <c r="W17" i="6"/>
  <c r="U17" i="6"/>
  <c r="P17" i="6"/>
  <c r="L17" i="6"/>
  <c r="Y18" i="6"/>
  <c r="W18" i="6"/>
  <c r="U18" i="6"/>
  <c r="P18" i="6"/>
  <c r="L18" i="6"/>
  <c r="Y19" i="6"/>
  <c r="W19" i="6"/>
  <c r="U19" i="6"/>
  <c r="P19" i="6"/>
  <c r="Q19" i="6" s="1"/>
  <c r="R19" i="6" s="1"/>
  <c r="L19" i="6"/>
  <c r="Y20" i="6"/>
  <c r="W20" i="6"/>
  <c r="U20" i="6"/>
  <c r="P20" i="6"/>
  <c r="L20" i="6"/>
  <c r="Y21" i="6"/>
  <c r="W21" i="6"/>
  <c r="U21" i="6"/>
  <c r="P21" i="6"/>
  <c r="L21" i="6"/>
  <c r="Y22" i="6"/>
  <c r="W22" i="6"/>
  <c r="U22" i="6"/>
  <c r="P22" i="6"/>
  <c r="L22" i="6"/>
  <c r="L24" i="6" s="1"/>
  <c r="U23" i="6"/>
  <c r="Y23" i="6"/>
  <c r="W23" i="6"/>
  <c r="P23" i="6"/>
  <c r="L23" i="6"/>
  <c r="P24" i="6" l="1"/>
  <c r="Q18" i="6"/>
  <c r="R18" i="6" s="1"/>
  <c r="X18" i="6" s="1"/>
  <c r="Q14" i="6"/>
  <c r="R14" i="6" s="1"/>
  <c r="X14" i="6" s="1"/>
  <c r="Q10" i="6"/>
  <c r="R10" i="6" s="1"/>
  <c r="X10" i="6" s="1"/>
  <c r="Q21" i="6"/>
  <c r="R21" i="6" s="1"/>
  <c r="Q17" i="6"/>
  <c r="R17" i="6" s="1"/>
  <c r="Q13" i="6"/>
  <c r="R13" i="6" s="1"/>
  <c r="S13" i="6" s="1"/>
  <c r="Q9" i="6"/>
  <c r="R9" i="6" s="1"/>
  <c r="S9" i="6" s="1"/>
  <c r="Q20" i="6"/>
  <c r="R20" i="6" s="1"/>
  <c r="Q16" i="6"/>
  <c r="R16" i="6" s="1"/>
  <c r="X16" i="6" s="1"/>
  <c r="Q12" i="6"/>
  <c r="R12" i="6" s="1"/>
  <c r="X12" i="6" s="1"/>
  <c r="Q8" i="6"/>
  <c r="R8" i="6" s="1"/>
  <c r="X8" i="6" s="1"/>
  <c r="Q22" i="6"/>
  <c r="S7" i="6"/>
  <c r="X7" i="6"/>
  <c r="S10" i="6"/>
  <c r="S11" i="6"/>
  <c r="X11" i="6"/>
  <c r="S12" i="6"/>
  <c r="X13" i="6"/>
  <c r="S14" i="6"/>
  <c r="S15" i="6"/>
  <c r="X15" i="6"/>
  <c r="S16" i="6"/>
  <c r="S17" i="6"/>
  <c r="X17" i="6"/>
  <c r="S18" i="6"/>
  <c r="X19" i="6"/>
  <c r="S19" i="6"/>
  <c r="S20" i="6"/>
  <c r="X20" i="6"/>
  <c r="S21" i="6"/>
  <c r="X21" i="6"/>
  <c r="Q23" i="6"/>
  <c r="S8" i="6" l="1"/>
  <c r="X9" i="6"/>
  <c r="R22" i="6"/>
  <c r="Q24" i="6"/>
  <c r="R23" i="6"/>
  <c r="S22" i="6" l="1"/>
  <c r="R24" i="6"/>
  <c r="S24" i="6" s="1"/>
  <c r="X22" i="6"/>
  <c r="X24" i="6" s="1"/>
  <c r="X23" i="6"/>
  <c r="S23" i="6"/>
</calcChain>
</file>

<file path=xl/sharedStrings.xml><?xml version="1.0" encoding="utf-8"?>
<sst xmlns="http://schemas.openxmlformats.org/spreadsheetml/2006/main" count="129" uniqueCount="80">
  <si>
    <t>Legislação</t>
  </si>
  <si>
    <t>Configuração</t>
  </si>
  <si>
    <t>Pesquisa</t>
  </si>
  <si>
    <t>Importância para o Cliente</t>
  </si>
  <si>
    <t>Performance</t>
  </si>
  <si>
    <t>Dados Externos</t>
  </si>
  <si>
    <t>Definição</t>
  </si>
  <si>
    <t>Volume</t>
  </si>
  <si>
    <t>Complexidade</t>
  </si>
  <si>
    <t>Terceiros</t>
  </si>
  <si>
    <t>Experiência</t>
  </si>
  <si>
    <t>Usuário</t>
  </si>
  <si>
    <t>Ajuste</t>
  </si>
  <si>
    <t>Total</t>
  </si>
  <si>
    <t>Tempo estimado</t>
  </si>
  <si>
    <t>Critérios</t>
  </si>
  <si>
    <t>Tarefas</t>
  </si>
  <si>
    <t>Tempo decorrido</t>
  </si>
  <si>
    <t>Diferença</t>
  </si>
  <si>
    <t>Projeto:</t>
  </si>
  <si>
    <t>pontos por hora</t>
  </si>
  <si>
    <t>Nossa velocidade:</t>
  </si>
  <si>
    <t>m</t>
  </si>
  <si>
    <t>h</t>
  </si>
  <si>
    <t>Tamanho (pontos)</t>
  </si>
  <si>
    <t>Tamanho Ajustado (pontos)</t>
  </si>
  <si>
    <t>O quanto a tarefa é normatizada por legislação ou normas técnicas</t>
  </si>
  <si>
    <t>O quanto a tarefa depende de informação de terceiros (consultoria, cliente, usuário)</t>
  </si>
  <si>
    <t>O quanto a tarefa vai ter comportamentos diferentes dependendo de configurações do sistema e do usuário</t>
  </si>
  <si>
    <t xml:space="preserve">O quão complexo é a implementação da funcionalidade. P.Ex: Relatórios: quantos consultas ao banco serão necessárias, quantas bandas de detalhe, agrupamentos, totalizações e quantidade de labels devem ser criados; Formulários: quantidade de campos que devem ser criados, quantidade de listas presentes; </t>
  </si>
  <si>
    <t>Nenhuma legislação regulamenta a funcionalidade</t>
  </si>
  <si>
    <t>O cliente tem regulamentos que devem ser atendidos pela funcionalidade</t>
  </si>
  <si>
    <t>Existe legislação oficial que regulamenta a funcionalidade</t>
  </si>
  <si>
    <t>Existem várias leis oficiais e normas técnicas, e ainda várias regulamentação do cliente que devem ser seguidas</t>
  </si>
  <si>
    <t>Não temos nenhuma dependência de terceiros</t>
  </si>
  <si>
    <t>Nenhum dado externos deve ser manipulado ou gerado</t>
  </si>
  <si>
    <t>O comprtamento é um só, e não depende de nenhuma configuração</t>
  </si>
  <si>
    <t>A quantidade de detalhes envolvido é insignifante</t>
  </si>
  <si>
    <t>Temos uma quantidade mínima de detalhes a serem observados.
Exemplos:
Em um relatório, somente uma consulta no banco de dados, com uma banda, e com poucos lables;
Em uma tela, somente uma tabela envolvida, com até 5 campos.</t>
  </si>
  <si>
    <t>Temos uma quantidade razoável de detalhes envolvidos.
Exemplos:
Um relatório com até 3 consultas ao banco de dados, com até 3 bandas de detalhes com as totalizações, mas com pocuos labels (até 20);
Em um formulário, uma tabela com uma lista de detalhes, com até 20 campos.</t>
  </si>
  <si>
    <t>Temos muitos detalhes a observar.
Exemplo:
Relatórios com mais de 5 consultas ao banco, com subgrupos e subtotais, com layouts complexos e muitos labels a imprimir.
Uma tela com mais de 5 listas de detalhes, com várias páginas, com mais de 50 campos para editar.</t>
  </si>
  <si>
    <t>Temos uma grande quantidade de detalhes.
Exemplos:
Relatório com 3 a 5 consultas ao banco, com 3 a 5 bandas de detalhes e totalizações, mas com layout fluido;
Uma tela com 3 a 5 listas de detalhes, com até 3 páginas de campos</t>
  </si>
  <si>
    <t>Dependemos de muitas informações de terceiros, com consultores, desenvolvedores de outros softwares com quem devemos nos comunicar, e sabemos que o contato é complicado tanto em termos de tempo como de facilidade de acesso</t>
  </si>
  <si>
    <t>Precisamos usar dados gerados por softwares de terceiros (csv, xml...) e sabemos que esses dados podem não estar facilmente disponíveis, e que eles podem não estar dentro dos formatos esperados</t>
  </si>
  <si>
    <t>A funcionalidade deve ter vários comportamentos, dependendo de uma série de configurações, como as de usuário, de máquina, de ambiente e do momento da execução</t>
  </si>
  <si>
    <t>Descrição</t>
  </si>
  <si>
    <t>Existe legislação ofical e normas técnicas a serem seguidas</t>
  </si>
  <si>
    <t>Não existe legislação oficial, mas existem regulamentações técncias, como formatos de arquivos (txt, csv xml...)</t>
  </si>
  <si>
    <t>Dependemos de informações fornecidas por desenvolvedores de outros softwares do cliente.</t>
  </si>
  <si>
    <t>Dependemos de informações de consultorias especializadas, mas temos acesso fácil a elas</t>
  </si>
  <si>
    <t>Dependemos de informações de consultorias especializadas, de acesso difícil, ou de inormações que devem ser pesquisadas em forums especializados</t>
  </si>
  <si>
    <t>Dependemos de informações adicionais fornecidades pelo cliente/usuário</t>
  </si>
  <si>
    <t>Precisamos gerar dados para aplicativos de terceiros, mas o formato é definido pelo nosso</t>
  </si>
  <si>
    <t>Precisamos usar informações geradas por aplicativos de terceiros, mas o formato é claramente definido</t>
  </si>
  <si>
    <t>Precisamos gerar informações para aplicativos de terceiros no formato definido por eles</t>
  </si>
  <si>
    <t>Prrecisamos gerar informações para aplicativos de terceiros, mas o formato é claramente definido</t>
  </si>
  <si>
    <t>Teremos até dois compartamentos diferentes definidos pelo sistema</t>
  </si>
  <si>
    <t>Temos mais comportamentos, mas as configurações são mantidas pelo sistema</t>
  </si>
  <si>
    <t>Temos mais comportamentos diferente, definidos por configurações do usuário</t>
  </si>
  <si>
    <t>Teremos vários compartamentos diferentes, definidos pelas configurações do usuário e do sistema</t>
  </si>
  <si>
    <t>Rumo 1.2</t>
  </si>
  <si>
    <t>Tempo estimado Delphi</t>
  </si>
  <si>
    <t>Diferença Delphi</t>
  </si>
  <si>
    <t>Pesquisa (horas)</t>
  </si>
  <si>
    <t>Tempo Estimado</t>
  </si>
  <si>
    <t>Tempo estimado Total</t>
  </si>
  <si>
    <t>Testes (horas)</t>
  </si>
  <si>
    <t>Normas</t>
  </si>
  <si>
    <t>Variação da nossa experiência (%)</t>
  </si>
  <si>
    <t>Nossa velocidade (pontos por hora):</t>
  </si>
  <si>
    <t>O quanto a tarefa vai manipular dados externos à aplicação (arquivos de outros softwares, com csv, txt, xml...) ou periféricos externos (leitor de códigos de barras, ecf´s...)</t>
  </si>
  <si>
    <t>Tempo de análise</t>
  </si>
  <si>
    <t>Nome</t>
  </si>
  <si>
    <t>Velocidade (pontos por hora)</t>
  </si>
  <si>
    <t>Luciano</t>
  </si>
  <si>
    <t>Giovano</t>
  </si>
  <si>
    <t>Milton</t>
  </si>
  <si>
    <t>Marciano</t>
  </si>
  <si>
    <t>Desenvolvedor</t>
  </si>
  <si>
    <t>Matheus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</si>
</sst>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0"/>
      <name val="Arial"/>
      <family val="2"/>
    </font>
    <font>
      <b/>
      <u/>
      <sz val="15"/>
      <color theme="3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12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6" fillId="0" borderId="2" applyNumberFormat="0" applyFill="0" applyAlignment="0" applyProtection="0"/>
  </cellStyleXfs>
  <cellXfs count="102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5" borderId="6" xfId="11" applyNumberFormat="1" applyFill="1" applyBorder="1" applyAlignment="1" applyProtection="1">
      <alignment horizontal="left" vertical="center" wrapText="1"/>
    </xf>
    <xf numFmtId="1" fontId="0" fillId="0" borderId="0" xfId="0" applyNumberFormat="1">
      <alignment vertical="center"/>
    </xf>
    <xf numFmtId="0" fontId="3" fillId="2" borderId="4" xfId="1" applyFont="1" applyBorder="1" applyAlignment="1" applyProtection="1">
      <alignment horizontal="left"/>
    </xf>
    <xf numFmtId="0" fontId="3" fillId="2" borderId="4" xfId="1" applyBorder="1" applyAlignment="1" applyProtection="1">
      <alignment horizontal="left"/>
    </xf>
    <xf numFmtId="0" fontId="5" fillId="6" borderId="4" xfId="5" applyFont="1" applyBorder="1" applyAlignment="1" applyProtection="1">
      <alignment horizontal="left"/>
    </xf>
    <xf numFmtId="0" fontId="4" fillId="10" borderId="4" xfId="9" applyBorder="1" applyAlignment="1" applyProtection="1">
      <alignment horizontal="left"/>
    </xf>
    <xf numFmtId="0" fontId="3" fillId="2" borderId="3" xfId="1" applyFont="1" applyBorder="1" applyAlignment="1" applyProtection="1">
      <alignment horizontal="center" textRotation="90"/>
    </xf>
    <xf numFmtId="0" fontId="3" fillId="2" borderId="3" xfId="1" applyBorder="1" applyAlignment="1" applyProtection="1">
      <alignment horizontal="center" textRotation="90"/>
    </xf>
    <xf numFmtId="0" fontId="5" fillId="6" borderId="3" xfId="5" applyFont="1" applyBorder="1" applyAlignment="1" applyProtection="1">
      <alignment horizontal="center" textRotation="90"/>
    </xf>
    <xf numFmtId="0" fontId="4" fillId="10" borderId="3" xfId="9" applyBorder="1" applyAlignment="1" applyProtection="1">
      <alignment horizontal="center" textRotation="90"/>
    </xf>
    <xf numFmtId="0" fontId="7" fillId="0" borderId="0" xfId="0" applyFont="1">
      <alignment vertical="center"/>
    </xf>
    <xf numFmtId="164" fontId="5" fillId="11" borderId="1" xfId="10" applyNumberFormat="1" applyFont="1" applyBorder="1" applyAlignment="1" applyProtection="1">
      <alignment horizontal="center"/>
    </xf>
    <xf numFmtId="1" fontId="4" fillId="8" borderId="1" xfId="7" applyNumberFormat="1" applyBorder="1" applyAlignment="1" applyProtection="1">
      <alignment horizontal="center"/>
    </xf>
    <xf numFmtId="164" fontId="4" fillId="8" borderId="1" xfId="7" applyNumberFormat="1" applyBorder="1" applyAlignment="1" applyProtection="1">
      <alignment horizontal="center"/>
    </xf>
    <xf numFmtId="1" fontId="5" fillId="11" borderId="1" xfId="10" applyNumberFormat="1" applyFont="1" applyBorder="1" applyAlignment="1" applyProtection="1">
      <alignment horizontal="center" vertical="center"/>
    </xf>
    <xf numFmtId="164" fontId="5" fillId="11" borderId="6" xfId="10" applyNumberFormat="1" applyFont="1" applyBorder="1" applyAlignment="1" applyProtection="1">
      <alignment horizontal="center" vertical="center"/>
    </xf>
    <xf numFmtId="164" fontId="4" fillId="8" borderId="6" xfId="7" applyNumberFormat="1" applyBorder="1" applyAlignment="1">
      <alignment horizontal="center" vertical="center"/>
    </xf>
    <xf numFmtId="0" fontId="5" fillId="6" borderId="1" xfId="5" applyFont="1" applyBorder="1" applyAlignment="1" applyProtection="1">
      <alignment horizontal="center" vertical="center"/>
    </xf>
    <xf numFmtId="0" fontId="4" fillId="10" borderId="1" xfId="9" applyBorder="1" applyAlignment="1" applyProtection="1">
      <alignment horizontal="center" vertical="center"/>
    </xf>
    <xf numFmtId="1" fontId="4" fillId="7" borderId="1" xfId="6" applyNumberFormat="1" applyBorder="1" applyAlignment="1" applyProtection="1">
      <alignment horizontal="center" vertical="center"/>
    </xf>
    <xf numFmtId="1" fontId="4" fillId="8" borderId="1" xfId="7" applyNumberFormat="1" applyBorder="1" applyAlignment="1" applyProtection="1">
      <alignment horizontal="center" vertical="center"/>
      <protection locked="0"/>
    </xf>
    <xf numFmtId="164" fontId="4" fillId="7" borderId="1" xfId="6" applyNumberFormat="1" applyBorder="1" applyAlignment="1" applyProtection="1">
      <alignment horizontal="center"/>
    </xf>
    <xf numFmtId="0" fontId="6" fillId="5" borderId="6" xfId="11" applyNumberFormat="1" applyFill="1" applyBorder="1" applyAlignment="1" applyProtection="1">
      <alignment horizontal="right" vertical="center" textRotation="90" wrapText="1"/>
    </xf>
    <xf numFmtId="164" fontId="5" fillId="7" borderId="3" xfId="6" applyNumberFormat="1" applyFont="1" applyBorder="1" applyAlignment="1" applyProtection="1">
      <alignment horizontal="center" textRotation="90"/>
    </xf>
    <xf numFmtId="0" fontId="3" fillId="3" borderId="3" xfId="2" applyBorder="1" applyAlignment="1" applyProtection="1">
      <alignment horizontal="center" textRotation="90"/>
    </xf>
    <xf numFmtId="0" fontId="3" fillId="3" borderId="1" xfId="2" applyBorder="1" applyAlignment="1" applyProtection="1">
      <alignment horizontal="center" vertical="center"/>
      <protection locked="0"/>
    </xf>
    <xf numFmtId="0" fontId="4" fillId="9" borderId="3" xfId="8" applyBorder="1" applyAlignment="1" applyProtection="1">
      <alignment horizontal="center" textRotation="90"/>
    </xf>
    <xf numFmtId="0" fontId="4" fillId="9" borderId="4" xfId="8" applyBorder="1" applyAlignment="1" applyProtection="1">
      <alignment horizontal="left"/>
    </xf>
    <xf numFmtId="0" fontId="4" fillId="9" borderId="1" xfId="8" applyBorder="1" applyAlignment="1" applyProtection="1">
      <alignment horizontal="center" vertical="center"/>
    </xf>
    <xf numFmtId="1" fontId="5" fillId="11" borderId="1" xfId="10" applyNumberFormat="1" applyFont="1" applyBorder="1" applyAlignment="1">
      <alignment horizontal="center" vertical="center"/>
    </xf>
    <xf numFmtId="0" fontId="5" fillId="5" borderId="4" xfId="4" applyFont="1" applyBorder="1" applyAlignment="1" applyProtection="1">
      <alignment horizontal="center" vertical="center"/>
    </xf>
    <xf numFmtId="0" fontId="3" fillId="2" borderId="4" xfId="1" applyFont="1" applyBorder="1" applyAlignment="1" applyProtection="1">
      <alignment horizontal="center" vertical="center"/>
    </xf>
    <xf numFmtId="0" fontId="3" fillId="4" borderId="1" xfId="3" applyNumberFormat="1" applyBorder="1" applyAlignment="1" applyProtection="1">
      <alignment horizontal="left" vertical="center" wrapText="1"/>
      <protection locked="0"/>
    </xf>
    <xf numFmtId="0" fontId="0" fillId="0" borderId="0" xfId="0" applyFont="1">
      <alignment vertical="center"/>
    </xf>
    <xf numFmtId="0" fontId="8" fillId="5" borderId="2" xfId="11" applyNumberFormat="1" applyFont="1" applyFill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0" fillId="0" borderId="1" xfId="0" applyBorder="1" applyAlignment="1">
      <alignment horizontal="left" vertical="top" wrapText="1"/>
    </xf>
    <xf numFmtId="0" fontId="4" fillId="6" borderId="1" xfId="5" applyBorder="1" applyAlignment="1" applyProtection="1">
      <alignment vertical="center" wrapText="1"/>
    </xf>
    <xf numFmtId="0" fontId="4" fillId="6" borderId="1" xfId="5" applyBorder="1" applyAlignment="1" applyProtection="1">
      <alignment horizontal="center" vertical="center" wrapText="1"/>
    </xf>
    <xf numFmtId="0" fontId="9" fillId="6" borderId="1" xfId="5" applyFont="1" applyBorder="1" applyAlignment="1" applyProtection="1">
      <alignment vertical="center" wrapText="1"/>
    </xf>
    <xf numFmtId="164" fontId="5" fillId="12" borderId="1" xfId="10" applyNumberFormat="1" applyFont="1" applyFill="1" applyBorder="1" applyAlignment="1" applyProtection="1">
      <alignment horizontal="center"/>
    </xf>
    <xf numFmtId="1" fontId="5" fillId="12" borderId="1" xfId="10" applyNumberFormat="1" applyFont="1" applyFill="1" applyBorder="1" applyAlignment="1" applyProtection="1">
      <alignment horizontal="center" vertical="center"/>
    </xf>
    <xf numFmtId="164" fontId="5" fillId="12" borderId="6" xfId="10" applyNumberFormat="1" applyFont="1" applyFill="1" applyBorder="1" applyAlignment="1" applyProtection="1">
      <alignment horizontal="center" vertical="center"/>
    </xf>
    <xf numFmtId="0" fontId="5" fillId="12" borderId="1" xfId="10" applyNumberFormat="1" applyFont="1" applyFill="1" applyBorder="1" applyAlignment="1">
      <alignment horizontal="center" vertical="center"/>
    </xf>
    <xf numFmtId="0" fontId="5" fillId="11" borderId="1" xfId="10" applyNumberFormat="1" applyFont="1" applyBorder="1" applyAlignment="1">
      <alignment horizontal="center" vertical="center"/>
    </xf>
    <xf numFmtId="1" fontId="5" fillId="12" borderId="1" xfId="10" applyNumberFormat="1" applyFont="1" applyFill="1" applyBorder="1" applyAlignment="1">
      <alignment horizontal="center" vertical="center"/>
    </xf>
    <xf numFmtId="164" fontId="5" fillId="13" borderId="1" xfId="6" applyNumberFormat="1" applyFont="1" applyFill="1" applyBorder="1" applyAlignment="1" applyProtection="1">
      <alignment horizontal="center" textRotation="90"/>
    </xf>
    <xf numFmtId="0" fontId="10" fillId="13" borderId="1" xfId="0" applyFont="1" applyFill="1" applyBorder="1" applyAlignment="1">
      <alignment horizontal="center"/>
    </xf>
    <xf numFmtId="1" fontId="10" fillId="13" borderId="1" xfId="0" applyNumberFormat="1" applyFont="1" applyFill="1" applyBorder="1" applyAlignment="1">
      <alignment horizontal="center" vertical="center"/>
    </xf>
    <xf numFmtId="0" fontId="6" fillId="5" borderId="2" xfId="11" applyNumberFormat="1" applyFill="1" applyAlignment="1" applyProtection="1">
      <alignment horizontal="left" vertical="center" wrapText="1"/>
    </xf>
    <xf numFmtId="0" fontId="5" fillId="8" borderId="1" xfId="7" applyNumberFormat="1" applyFont="1" applyBorder="1" applyAlignment="1">
      <alignment horizontal="center" vertical="center"/>
    </xf>
    <xf numFmtId="0" fontId="3" fillId="3" borderId="1" xfId="2" applyBorder="1" applyAlignment="1" applyProtection="1">
      <alignment horizontal="center" vertical="center"/>
    </xf>
    <xf numFmtId="0" fontId="1" fillId="2" borderId="4" xfId="1" applyFont="1" applyBorder="1" applyAlignment="1" applyProtection="1">
      <alignment horizontal="center" vertical="center"/>
    </xf>
    <xf numFmtId="165" fontId="0" fillId="0" borderId="0" xfId="0" applyNumberFormat="1">
      <alignment vertical="center"/>
    </xf>
    <xf numFmtId="165" fontId="4" fillId="7" borderId="1" xfId="6" applyNumberFormat="1" applyBorder="1" applyAlignment="1" applyProtection="1">
      <alignment horizontal="center" vertical="center"/>
    </xf>
    <xf numFmtId="165" fontId="5" fillId="11" borderId="1" xfId="10" applyNumberFormat="1" applyFont="1" applyBorder="1" applyAlignment="1" applyProtection="1">
      <alignment horizontal="center" vertical="center"/>
    </xf>
    <xf numFmtId="165" fontId="5" fillId="11" borderId="1" xfId="10" applyNumberFormat="1" applyFont="1" applyBorder="1" applyAlignment="1">
      <alignment horizontal="center" vertical="center"/>
    </xf>
    <xf numFmtId="0" fontId="6" fillId="5" borderId="2" xfId="11" applyNumberFormat="1" applyFill="1" applyAlignment="1" applyProtection="1">
      <alignment horizontal="right" vertical="center" wrapText="1"/>
    </xf>
    <xf numFmtId="0" fontId="5" fillId="9" borderId="1" xfId="8" applyFont="1" applyBorder="1" applyAlignment="1" applyProtection="1">
      <alignment horizontal="center" vertical="center"/>
    </xf>
    <xf numFmtId="0" fontId="5" fillId="11" borderId="1" xfId="10" applyFont="1" applyBorder="1" applyAlignment="1" applyProtection="1">
      <alignment horizontal="center" vertical="center"/>
    </xf>
    <xf numFmtId="0" fontId="5" fillId="10" borderId="1" xfId="9" applyFont="1" applyBorder="1" applyAlignment="1" applyProtection="1">
      <alignment horizontal="center" vertical="center"/>
    </xf>
    <xf numFmtId="1" fontId="5" fillId="8" borderId="1" xfId="7" applyNumberFormat="1" applyFont="1" applyBorder="1" applyAlignment="1" applyProtection="1">
      <alignment horizontal="center" vertical="center"/>
      <protection locked="0"/>
    </xf>
    <xf numFmtId="165" fontId="5" fillId="7" borderId="1" xfId="6" applyNumberFormat="1" applyFont="1" applyBorder="1" applyAlignment="1" applyProtection="1">
      <alignment horizontal="center" vertical="center"/>
    </xf>
    <xf numFmtId="0" fontId="14" fillId="14" borderId="1" xfId="9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9" fontId="6" fillId="5" borderId="2" xfId="11" applyNumberFormat="1" applyFill="1" applyAlignment="1" applyProtection="1">
      <alignment horizontal="right" vertical="center" wrapText="1"/>
    </xf>
    <xf numFmtId="0" fontId="6" fillId="5" borderId="2" xfId="11" applyNumberFormat="1" applyFill="1" applyAlignment="1" applyProtection="1">
      <alignment horizontal="left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5" borderId="0" xfId="11" applyNumberFormat="1" applyFill="1" applyBorder="1" applyAlignment="1" applyProtection="1">
      <alignment horizontal="left" vertical="center" wrapText="1"/>
    </xf>
    <xf numFmtId="164" fontId="5" fillId="11" borderId="5" xfId="10" applyNumberFormat="1" applyFont="1" applyBorder="1" applyAlignment="1" applyProtection="1">
      <alignment horizontal="center" textRotation="90"/>
    </xf>
    <xf numFmtId="164" fontId="5" fillId="11" borderId="7" xfId="10" applyNumberFormat="1" applyFont="1" applyBorder="1" applyAlignment="1" applyProtection="1">
      <alignment horizontal="center" textRotation="90"/>
    </xf>
    <xf numFmtId="164" fontId="5" fillId="12" borderId="5" xfId="10" applyNumberFormat="1" applyFont="1" applyFill="1" applyBorder="1" applyAlignment="1" applyProtection="1">
      <alignment horizontal="center" textRotation="90"/>
    </xf>
    <xf numFmtId="164" fontId="5" fillId="12" borderId="7" xfId="10" applyNumberFormat="1" applyFont="1" applyFill="1" applyBorder="1" applyAlignment="1" applyProtection="1">
      <alignment horizontal="center" textRotation="90"/>
    </xf>
    <xf numFmtId="1" fontId="5" fillId="8" borderId="5" xfId="7" applyNumberFormat="1" applyFont="1" applyBorder="1" applyAlignment="1" applyProtection="1">
      <alignment horizontal="center" textRotation="90"/>
    </xf>
    <xf numFmtId="1" fontId="5" fillId="8" borderId="6" xfId="7" applyNumberFormat="1" applyFont="1" applyBorder="1" applyAlignment="1" applyProtection="1">
      <alignment horizontal="center" textRotation="90"/>
    </xf>
    <xf numFmtId="0" fontId="11" fillId="2" borderId="3" xfId="1" applyFont="1" applyBorder="1" applyAlignment="1" applyProtection="1">
      <alignment horizontal="center" textRotation="90"/>
    </xf>
    <xf numFmtId="0" fontId="11" fillId="2" borderId="4" xfId="1" applyFont="1" applyBorder="1" applyAlignment="1" applyProtection="1">
      <alignment horizontal="center" textRotation="90"/>
    </xf>
    <xf numFmtId="0" fontId="6" fillId="5" borderId="2" xfId="11" applyNumberFormat="1" applyFill="1" applyAlignment="1" applyProtection="1">
      <alignment horizontal="left" vertical="center" wrapText="1"/>
    </xf>
    <xf numFmtId="0" fontId="6" fillId="5" borderId="8" xfId="11" applyNumberFormat="1" applyFill="1" applyBorder="1" applyAlignment="1" applyProtection="1">
      <alignment horizontal="right" vertical="center" wrapText="1"/>
    </xf>
    <xf numFmtId="0" fontId="11" fillId="3" borderId="3" xfId="2" applyFont="1" applyBorder="1" applyAlignment="1" applyProtection="1">
      <alignment horizontal="center" textRotation="90"/>
    </xf>
    <xf numFmtId="0" fontId="11" fillId="3" borderId="4" xfId="2" applyFont="1" applyBorder="1" applyAlignment="1" applyProtection="1">
      <alignment horizontal="center" textRotation="90"/>
    </xf>
    <xf numFmtId="0" fontId="12" fillId="10" borderId="3" xfId="9" applyFont="1" applyBorder="1" applyAlignment="1" applyProtection="1">
      <alignment horizontal="center" textRotation="90"/>
    </xf>
    <xf numFmtId="0" fontId="12" fillId="10" borderId="4" xfId="9" applyFont="1" applyBorder="1" applyAlignment="1" applyProtection="1">
      <alignment horizontal="center" textRotation="90"/>
    </xf>
    <xf numFmtId="165" fontId="12" fillId="11" borderId="3" xfId="10" applyNumberFormat="1" applyFont="1" applyBorder="1" applyAlignment="1" applyProtection="1">
      <alignment horizontal="center" textRotation="90"/>
    </xf>
    <xf numFmtId="165" fontId="12" fillId="11" borderId="4" xfId="10" applyNumberFormat="1" applyFont="1" applyBorder="1" applyAlignment="1" applyProtection="1">
      <alignment horizontal="center" textRotation="90"/>
    </xf>
    <xf numFmtId="1" fontId="12" fillId="8" borderId="3" xfId="7" applyNumberFormat="1" applyFont="1" applyBorder="1" applyAlignment="1" applyProtection="1">
      <alignment horizontal="center" textRotation="90"/>
    </xf>
    <xf numFmtId="1" fontId="12" fillId="8" borderId="4" xfId="7" applyNumberFormat="1" applyFont="1" applyBorder="1" applyAlignment="1" applyProtection="1">
      <alignment horizontal="center" textRotation="90"/>
    </xf>
    <xf numFmtId="165" fontId="12" fillId="7" borderId="3" xfId="6" applyNumberFormat="1" applyFont="1" applyBorder="1" applyAlignment="1" applyProtection="1">
      <alignment horizontal="center" textRotation="90"/>
    </xf>
    <xf numFmtId="165" fontId="12" fillId="7" borderId="4" xfId="6" applyNumberFormat="1" applyFont="1" applyBorder="1" applyAlignment="1" applyProtection="1">
      <alignment horizontal="center" textRotation="90"/>
    </xf>
    <xf numFmtId="0" fontId="12" fillId="9" borderId="3" xfId="8" applyFont="1" applyBorder="1" applyAlignment="1" applyProtection="1">
      <alignment horizontal="center" textRotation="90"/>
    </xf>
    <xf numFmtId="0" fontId="12" fillId="9" borderId="4" xfId="8" applyFont="1" applyBorder="1" applyAlignment="1" applyProtection="1">
      <alignment horizontal="center" textRotation="90"/>
    </xf>
    <xf numFmtId="0" fontId="13" fillId="14" borderId="3" xfId="9" applyFont="1" applyFill="1" applyBorder="1" applyAlignment="1" applyProtection="1">
      <alignment horizontal="center" textRotation="90"/>
    </xf>
    <xf numFmtId="0" fontId="13" fillId="14" borderId="4" xfId="9" applyFont="1" applyFill="1" applyBorder="1" applyAlignment="1" applyProtection="1">
      <alignment horizontal="center" textRotation="90"/>
    </xf>
    <xf numFmtId="0" fontId="12" fillId="6" borderId="3" xfId="5" applyFont="1" applyBorder="1" applyAlignment="1" applyProtection="1">
      <alignment horizontal="center" textRotation="90"/>
    </xf>
    <xf numFmtId="0" fontId="12" fillId="6" borderId="4" xfId="5" applyFont="1" applyBorder="1" applyAlignment="1" applyProtection="1">
      <alignment horizontal="center" textRotation="90"/>
    </xf>
  </cellXfs>
  <cellStyles count="12">
    <cellStyle name="20% - Ênfase1" xfId="1" builtinId="30"/>
    <cellStyle name="20% - Ênfase5" xfId="2" builtinId="46"/>
    <cellStyle name="40% - Ênfase3" xfId="3" builtinId="39"/>
    <cellStyle name="60% - Ênfase3" xfId="4" builtinId="40"/>
    <cellStyle name="Ênfase1" xfId="5" builtinId="29"/>
    <cellStyle name="Ênfase2" xfId="6" builtinId="33"/>
    <cellStyle name="Ênfase3" xfId="7" builtinId="37"/>
    <cellStyle name="Ênfase4" xfId="8" builtinId="41"/>
    <cellStyle name="Ênfase5" xfId="9" builtinId="45"/>
    <cellStyle name="Ênfase6" xfId="10" builtinId="49"/>
    <cellStyle name="Normal" xfId="0" builtinId="0"/>
    <cellStyle name="Título 1" xfId="11" builtinId="16"/>
  </cellStyles>
  <dxfs count="34"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defaultRowHeight="12.75" x14ac:dyDescent="0.2"/>
  <cols>
    <col min="1" max="1" width="17" style="41" customWidth="1"/>
    <col min="2" max="8" width="43.28515625" customWidth="1"/>
  </cols>
  <sheetData>
    <row r="1" spans="1:8" s="41" customFormat="1" ht="15" x14ac:dyDescent="0.2">
      <c r="A1" s="43" t="s">
        <v>15</v>
      </c>
      <c r="B1" s="43" t="s">
        <v>45</v>
      </c>
      <c r="C1" s="44">
        <v>0</v>
      </c>
      <c r="D1" s="44">
        <v>1</v>
      </c>
      <c r="E1" s="44">
        <v>2</v>
      </c>
      <c r="F1" s="44">
        <v>3</v>
      </c>
      <c r="G1" s="44">
        <v>4</v>
      </c>
      <c r="H1" s="44">
        <v>5</v>
      </c>
    </row>
    <row r="2" spans="1:8" ht="154.5" customHeight="1" x14ac:dyDescent="0.2">
      <c r="A2" s="43" t="s">
        <v>67</v>
      </c>
      <c r="B2" s="42" t="s">
        <v>26</v>
      </c>
      <c r="C2" s="42" t="s">
        <v>30</v>
      </c>
      <c r="D2" s="42" t="s">
        <v>47</v>
      </c>
      <c r="E2" s="42" t="s">
        <v>31</v>
      </c>
      <c r="F2" s="42" t="s">
        <v>32</v>
      </c>
      <c r="G2" s="42" t="s">
        <v>46</v>
      </c>
      <c r="H2" s="42" t="s">
        <v>33</v>
      </c>
    </row>
    <row r="3" spans="1:8" ht="154.5" customHeight="1" x14ac:dyDescent="0.2">
      <c r="A3" s="43" t="s">
        <v>9</v>
      </c>
      <c r="B3" s="42" t="s">
        <v>27</v>
      </c>
      <c r="C3" s="42" t="s">
        <v>34</v>
      </c>
      <c r="D3" s="42" t="s">
        <v>51</v>
      </c>
      <c r="E3" s="42" t="s">
        <v>49</v>
      </c>
      <c r="F3" s="42" t="s">
        <v>50</v>
      </c>
      <c r="G3" s="42" t="s">
        <v>48</v>
      </c>
      <c r="H3" s="42" t="s">
        <v>42</v>
      </c>
    </row>
    <row r="4" spans="1:8" ht="154.5" customHeight="1" x14ac:dyDescent="0.2">
      <c r="A4" s="43" t="s">
        <v>5</v>
      </c>
      <c r="B4" s="42" t="s">
        <v>70</v>
      </c>
      <c r="C4" s="42" t="s">
        <v>35</v>
      </c>
      <c r="D4" s="42" t="s">
        <v>52</v>
      </c>
      <c r="E4" s="42" t="s">
        <v>55</v>
      </c>
      <c r="F4" s="42" t="s">
        <v>53</v>
      </c>
      <c r="G4" s="42" t="s">
        <v>54</v>
      </c>
      <c r="H4" s="42" t="s">
        <v>43</v>
      </c>
    </row>
    <row r="5" spans="1:8" ht="154.5" customHeight="1" x14ac:dyDescent="0.2">
      <c r="A5" s="45" t="s">
        <v>1</v>
      </c>
      <c r="B5" s="42" t="s">
        <v>28</v>
      </c>
      <c r="C5" s="42" t="s">
        <v>36</v>
      </c>
      <c r="D5" s="42" t="s">
        <v>56</v>
      </c>
      <c r="E5" s="42" t="s">
        <v>57</v>
      </c>
      <c r="F5" s="42" t="s">
        <v>58</v>
      </c>
      <c r="G5" s="42" t="s">
        <v>59</v>
      </c>
      <c r="H5" s="42" t="s">
        <v>44</v>
      </c>
    </row>
    <row r="6" spans="1:8" ht="154.5" customHeight="1" x14ac:dyDescent="0.2">
      <c r="A6" s="43" t="s">
        <v>8</v>
      </c>
      <c r="B6" s="42" t="s">
        <v>29</v>
      </c>
      <c r="C6" s="42" t="s">
        <v>37</v>
      </c>
      <c r="D6" s="42" t="s">
        <v>38</v>
      </c>
      <c r="E6" s="42" t="s">
        <v>39</v>
      </c>
      <c r="F6" s="42"/>
      <c r="G6" s="42" t="s">
        <v>41</v>
      </c>
      <c r="H6" s="42" t="s">
        <v>40</v>
      </c>
    </row>
    <row r="8" spans="1:8" x14ac:dyDescent="0.2">
      <c r="F8" s="16"/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5"/>
  <sheetViews>
    <sheetView topLeftCell="B1" zoomScale="80" zoomScaleNormal="8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C18" sqref="C18"/>
    </sheetView>
  </sheetViews>
  <sheetFormatPr defaultRowHeight="12.75" x14ac:dyDescent="0.2"/>
  <cols>
    <col min="1" max="1" width="2.85546875" customWidth="1"/>
    <col min="2" max="2" width="68.42578125" customWidth="1"/>
    <col min="3" max="18" width="6" customWidth="1"/>
    <col min="19" max="19" width="6.5703125" customWidth="1"/>
    <col min="20" max="20" width="7.85546875" customWidth="1"/>
    <col min="21" max="21" width="6.42578125" customWidth="1"/>
    <col min="22" max="22" width="6" style="7" customWidth="1"/>
    <col min="23" max="23" width="6.85546875" style="1" customWidth="1"/>
    <col min="24" max="24" width="6" customWidth="1"/>
    <col min="25" max="25" width="6.28515625" customWidth="1"/>
  </cols>
  <sheetData>
    <row r="2" spans="2:25" ht="19.5" customHeight="1" thickBot="1" x14ac:dyDescent="0.25">
      <c r="B2" s="55" t="s">
        <v>19</v>
      </c>
      <c r="C2" s="75" t="s">
        <v>60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19.5" customHeight="1" thickTop="1" thickBot="1" x14ac:dyDescent="0.25">
      <c r="B3" s="55" t="s">
        <v>21</v>
      </c>
      <c r="C3" s="40">
        <v>50</v>
      </c>
      <c r="D3" s="75" t="s">
        <v>20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3.5" thickTop="1" x14ac:dyDescent="0.2">
      <c r="B4" s="5"/>
      <c r="C4" s="4"/>
      <c r="R4" s="1"/>
      <c r="S4" s="1"/>
      <c r="T4" s="1"/>
      <c r="U4" s="1"/>
      <c r="X4" s="1"/>
      <c r="Y4" s="1"/>
    </row>
    <row r="5" spans="2:25" ht="137.25" x14ac:dyDescent="0.2">
      <c r="B5" s="28" t="s">
        <v>15</v>
      </c>
      <c r="C5" s="12" t="s">
        <v>0</v>
      </c>
      <c r="D5" s="13" t="s">
        <v>9</v>
      </c>
      <c r="E5" s="13" t="s">
        <v>5</v>
      </c>
      <c r="F5" s="13" t="s">
        <v>1</v>
      </c>
      <c r="G5" s="13" t="s">
        <v>11</v>
      </c>
      <c r="H5" s="13" t="s">
        <v>6</v>
      </c>
      <c r="I5" s="13" t="s">
        <v>4</v>
      </c>
      <c r="J5" s="13" t="s">
        <v>7</v>
      </c>
      <c r="K5" s="13" t="s">
        <v>8</v>
      </c>
      <c r="L5" s="14" t="s">
        <v>24</v>
      </c>
      <c r="M5" s="30" t="s">
        <v>10</v>
      </c>
      <c r="N5" s="30" t="s">
        <v>2</v>
      </c>
      <c r="O5" s="30" t="s">
        <v>3</v>
      </c>
      <c r="P5" s="15" t="s">
        <v>12</v>
      </c>
      <c r="Q5" s="32" t="s">
        <v>25</v>
      </c>
      <c r="R5" s="76" t="s">
        <v>14</v>
      </c>
      <c r="S5" s="77"/>
      <c r="T5" s="78" t="s">
        <v>61</v>
      </c>
      <c r="U5" s="79"/>
      <c r="V5" s="80" t="s">
        <v>17</v>
      </c>
      <c r="W5" s="81"/>
      <c r="X5" s="29" t="s">
        <v>18</v>
      </c>
      <c r="Y5" s="52" t="s">
        <v>62</v>
      </c>
    </row>
    <row r="6" spans="2:25" ht="19.5" x14ac:dyDescent="0.25">
      <c r="B6" s="6" t="s">
        <v>16</v>
      </c>
      <c r="C6" s="8"/>
      <c r="D6" s="9"/>
      <c r="E6" s="9"/>
      <c r="F6" s="9"/>
      <c r="G6" s="9"/>
      <c r="H6" s="9"/>
      <c r="I6" s="9"/>
      <c r="J6" s="9"/>
      <c r="K6" s="9"/>
      <c r="L6" s="10"/>
      <c r="M6" s="30"/>
      <c r="N6" s="30"/>
      <c r="O6" s="30"/>
      <c r="P6" s="11"/>
      <c r="Q6" s="33"/>
      <c r="R6" s="17" t="s">
        <v>22</v>
      </c>
      <c r="S6" s="17" t="s">
        <v>23</v>
      </c>
      <c r="T6" s="46" t="s">
        <v>22</v>
      </c>
      <c r="U6" s="46" t="s">
        <v>23</v>
      </c>
      <c r="V6" s="18" t="s">
        <v>22</v>
      </c>
      <c r="W6" s="19" t="s">
        <v>23</v>
      </c>
      <c r="X6" s="27" t="s">
        <v>22</v>
      </c>
      <c r="Y6" s="53" t="s">
        <v>22</v>
      </c>
    </row>
    <row r="7" spans="2:25" ht="26.25" customHeight="1" x14ac:dyDescent="0.2">
      <c r="B7" s="38"/>
      <c r="C7" s="37"/>
      <c r="D7" s="37"/>
      <c r="E7" s="37"/>
      <c r="F7" s="37"/>
      <c r="G7" s="37"/>
      <c r="H7" s="37"/>
      <c r="I7" s="37"/>
      <c r="J7" s="37"/>
      <c r="K7" s="37"/>
      <c r="L7" s="23">
        <f t="shared" ref="L7" si="0">SUM(C7:K7)</f>
        <v>0</v>
      </c>
      <c r="M7" s="31"/>
      <c r="N7" s="31"/>
      <c r="O7" s="31"/>
      <c r="P7" s="24">
        <f t="shared" ref="P7" si="1">SUM(M7:O7)</f>
        <v>0</v>
      </c>
      <c r="Q7" s="34">
        <f t="shared" ref="Q7" si="2">IF(P7&gt;0,P7/15+1,(100+P7*50/15)/100)*L7*10</f>
        <v>0</v>
      </c>
      <c r="R7" s="20">
        <f t="shared" ref="R7" si="3">Q7/$C$3*60</f>
        <v>0</v>
      </c>
      <c r="S7" s="21">
        <f t="shared" ref="S7" si="4">R7/60/24</f>
        <v>0</v>
      </c>
      <c r="T7" s="47"/>
      <c r="U7" s="48">
        <f t="shared" ref="U7" si="5">T7/60/24</f>
        <v>0</v>
      </c>
      <c r="V7" s="26"/>
      <c r="W7" s="22">
        <f t="shared" ref="W7" si="6">V7/60/24</f>
        <v>0</v>
      </c>
      <c r="X7" s="25">
        <f t="shared" ref="X7:X23" si="7">V7-R7</f>
        <v>0</v>
      </c>
      <c r="Y7" s="54">
        <f t="shared" ref="Y7:Y23" si="8">V7-T7</f>
        <v>0</v>
      </c>
    </row>
    <row r="8" spans="2:25" ht="26.25" customHeight="1" x14ac:dyDescent="0.2">
      <c r="B8" s="38"/>
      <c r="C8" s="37"/>
      <c r="D8" s="37"/>
      <c r="E8" s="37"/>
      <c r="F8" s="37"/>
      <c r="G8" s="37"/>
      <c r="H8" s="37"/>
      <c r="I8" s="37"/>
      <c r="J8" s="37"/>
      <c r="K8" s="37"/>
      <c r="L8" s="23">
        <f t="shared" ref="L8" si="9">SUM(C8:K8)</f>
        <v>0</v>
      </c>
      <c r="M8" s="31"/>
      <c r="N8" s="31"/>
      <c r="O8" s="31"/>
      <c r="P8" s="24">
        <f t="shared" ref="P8" si="10">SUM(M8:O8)</f>
        <v>0</v>
      </c>
      <c r="Q8" s="34">
        <f t="shared" ref="Q8" si="11">IF(P8&gt;0,P8/15+1,(100+P8*50/15)/100)*L8*10</f>
        <v>0</v>
      </c>
      <c r="R8" s="20">
        <f t="shared" ref="R8" si="12">Q8/$C$3*60</f>
        <v>0</v>
      </c>
      <c r="S8" s="21">
        <f t="shared" ref="S8" si="13">R8/60/24</f>
        <v>0</v>
      </c>
      <c r="T8" s="47"/>
      <c r="U8" s="48">
        <f t="shared" ref="U8" si="14">T8/60/24</f>
        <v>0</v>
      </c>
      <c r="V8" s="26"/>
      <c r="W8" s="22">
        <f t="shared" ref="W8" si="15">V8/60/24</f>
        <v>0</v>
      </c>
      <c r="X8" s="25">
        <f t="shared" si="7"/>
        <v>0</v>
      </c>
      <c r="Y8" s="54">
        <f t="shared" si="8"/>
        <v>0</v>
      </c>
    </row>
    <row r="9" spans="2:25" ht="26.25" customHeight="1" x14ac:dyDescent="0.2">
      <c r="B9" s="38"/>
      <c r="C9" s="37"/>
      <c r="D9" s="37"/>
      <c r="E9" s="37"/>
      <c r="F9" s="37"/>
      <c r="G9" s="37"/>
      <c r="H9" s="37"/>
      <c r="I9" s="37"/>
      <c r="J9" s="37"/>
      <c r="K9" s="37"/>
      <c r="L9" s="23">
        <f t="shared" ref="L9" si="16">SUM(C9:K9)</f>
        <v>0</v>
      </c>
      <c r="M9" s="31"/>
      <c r="N9" s="31"/>
      <c r="O9" s="31"/>
      <c r="P9" s="24">
        <f t="shared" ref="P9" si="17">SUM(M9:O9)</f>
        <v>0</v>
      </c>
      <c r="Q9" s="34">
        <f t="shared" ref="Q9" si="18">IF(P9&gt;0,P9/15+1,(100+P9*50/15)/100)*L9*10</f>
        <v>0</v>
      </c>
      <c r="R9" s="20">
        <f t="shared" ref="R9" si="19">Q9/$C$3*60</f>
        <v>0</v>
      </c>
      <c r="S9" s="21">
        <f t="shared" ref="S9" si="20">R9/60/24</f>
        <v>0</v>
      </c>
      <c r="T9" s="47"/>
      <c r="U9" s="48">
        <f t="shared" ref="U9" si="21">T9/60/24</f>
        <v>0</v>
      </c>
      <c r="V9" s="26"/>
      <c r="W9" s="22">
        <f t="shared" ref="W9" si="22">V9/60/24</f>
        <v>0</v>
      </c>
      <c r="X9" s="25">
        <f t="shared" si="7"/>
        <v>0</v>
      </c>
      <c r="Y9" s="54">
        <f t="shared" si="8"/>
        <v>0</v>
      </c>
    </row>
    <row r="10" spans="2:25" ht="26.25" customHeight="1" x14ac:dyDescent="0.2"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23">
        <f t="shared" ref="L10" si="23">SUM(C10:K10)</f>
        <v>0</v>
      </c>
      <c r="M10" s="31"/>
      <c r="N10" s="31"/>
      <c r="O10" s="31"/>
      <c r="P10" s="24">
        <f t="shared" ref="P10" si="24">SUM(M10:O10)</f>
        <v>0</v>
      </c>
      <c r="Q10" s="34">
        <f t="shared" ref="Q10" si="25">IF(P10&gt;0,P10/15+1,(100+P10*50/15)/100)*L10*10</f>
        <v>0</v>
      </c>
      <c r="R10" s="20">
        <f t="shared" ref="R10" si="26">Q10/$C$3*60</f>
        <v>0</v>
      </c>
      <c r="S10" s="21">
        <f t="shared" ref="S10" si="27">R10/60/24</f>
        <v>0</v>
      </c>
      <c r="T10" s="47"/>
      <c r="U10" s="48">
        <f t="shared" ref="U10" si="28">T10/60/24</f>
        <v>0</v>
      </c>
      <c r="V10" s="26"/>
      <c r="W10" s="22">
        <f t="shared" ref="W10" si="29">V10/60/24</f>
        <v>0</v>
      </c>
      <c r="X10" s="25">
        <f t="shared" si="7"/>
        <v>0</v>
      </c>
      <c r="Y10" s="54">
        <f t="shared" si="8"/>
        <v>0</v>
      </c>
    </row>
    <row r="11" spans="2:25" ht="26.25" customHeight="1" x14ac:dyDescent="0.2"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23">
        <f t="shared" ref="L11" si="30">SUM(C11:K11)</f>
        <v>0</v>
      </c>
      <c r="M11" s="31"/>
      <c r="N11" s="31"/>
      <c r="O11" s="31"/>
      <c r="P11" s="24">
        <f t="shared" ref="P11" si="31">SUM(M11:O11)</f>
        <v>0</v>
      </c>
      <c r="Q11" s="34">
        <f t="shared" ref="Q11" si="32">IF(P11&gt;0,P11/15+1,(100+P11*50/15)/100)*L11*10</f>
        <v>0</v>
      </c>
      <c r="R11" s="20">
        <f t="shared" ref="R11" si="33">Q11/$C$3*60</f>
        <v>0</v>
      </c>
      <c r="S11" s="21">
        <f t="shared" ref="S11" si="34">R11/60/24</f>
        <v>0</v>
      </c>
      <c r="T11" s="47"/>
      <c r="U11" s="48">
        <f t="shared" ref="U11" si="35">T11/60/24</f>
        <v>0</v>
      </c>
      <c r="V11" s="26"/>
      <c r="W11" s="22">
        <f t="shared" ref="W11" si="36">V11/60/24</f>
        <v>0</v>
      </c>
      <c r="X11" s="25">
        <f t="shared" si="7"/>
        <v>0</v>
      </c>
      <c r="Y11" s="54">
        <f t="shared" si="8"/>
        <v>0</v>
      </c>
    </row>
    <row r="12" spans="2:25" ht="26.25" customHeight="1" x14ac:dyDescent="0.2"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23">
        <f t="shared" ref="L12" si="37">SUM(C12:K12)</f>
        <v>0</v>
      </c>
      <c r="M12" s="31"/>
      <c r="N12" s="31"/>
      <c r="O12" s="31"/>
      <c r="P12" s="24">
        <f t="shared" ref="P12" si="38">SUM(M12:O12)</f>
        <v>0</v>
      </c>
      <c r="Q12" s="34">
        <f t="shared" ref="Q12" si="39">IF(P12&gt;0,P12/15+1,(100+P12*50/15)/100)*L12*10</f>
        <v>0</v>
      </c>
      <c r="R12" s="20">
        <f t="shared" ref="R12" si="40">Q12/$C$3*60</f>
        <v>0</v>
      </c>
      <c r="S12" s="21">
        <f t="shared" ref="S12" si="41">R12/60/24</f>
        <v>0</v>
      </c>
      <c r="T12" s="47"/>
      <c r="U12" s="48">
        <f t="shared" ref="U12" si="42">T12/60/24</f>
        <v>0</v>
      </c>
      <c r="V12" s="26"/>
      <c r="W12" s="22">
        <f t="shared" ref="W12" si="43">V12/60/24</f>
        <v>0</v>
      </c>
      <c r="X12" s="25">
        <f t="shared" si="7"/>
        <v>0</v>
      </c>
      <c r="Y12" s="54">
        <f t="shared" si="8"/>
        <v>0</v>
      </c>
    </row>
    <row r="13" spans="2:25" ht="26.25" customHeight="1" x14ac:dyDescent="0.2"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23">
        <f t="shared" ref="L13" si="44">SUM(C13:K13)</f>
        <v>0</v>
      </c>
      <c r="M13" s="31"/>
      <c r="N13" s="31"/>
      <c r="O13" s="31"/>
      <c r="P13" s="24">
        <f t="shared" ref="P13" si="45">SUM(M13:O13)</f>
        <v>0</v>
      </c>
      <c r="Q13" s="34">
        <f t="shared" ref="Q13" si="46">IF(P13&gt;0,P13/15+1,(100+P13*50/15)/100)*L13*10</f>
        <v>0</v>
      </c>
      <c r="R13" s="20">
        <f t="shared" ref="R13" si="47">Q13/$C$3*60</f>
        <v>0</v>
      </c>
      <c r="S13" s="21">
        <f t="shared" ref="S13" si="48">R13/60/24</f>
        <v>0</v>
      </c>
      <c r="T13" s="47"/>
      <c r="U13" s="48">
        <f t="shared" ref="U13" si="49">T13/60/24</f>
        <v>0</v>
      </c>
      <c r="V13" s="26"/>
      <c r="W13" s="22">
        <f t="shared" ref="W13" si="50">V13/60/24</f>
        <v>0</v>
      </c>
      <c r="X13" s="25">
        <f t="shared" si="7"/>
        <v>0</v>
      </c>
      <c r="Y13" s="54">
        <f t="shared" si="8"/>
        <v>0</v>
      </c>
    </row>
    <row r="14" spans="2:25" ht="26.25" customHeight="1" x14ac:dyDescent="0.2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23">
        <f t="shared" ref="L14" si="51">SUM(C14:K14)</f>
        <v>0</v>
      </c>
      <c r="M14" s="31"/>
      <c r="N14" s="31"/>
      <c r="O14" s="31"/>
      <c r="P14" s="24">
        <f t="shared" ref="P14" si="52">SUM(M14:O14)</f>
        <v>0</v>
      </c>
      <c r="Q14" s="34">
        <f t="shared" ref="Q14" si="53">IF(P14&gt;0,P14/15+1,(100+P14*50/15)/100)*L14*10</f>
        <v>0</v>
      </c>
      <c r="R14" s="20">
        <f t="shared" ref="R14" si="54">Q14/$C$3*60</f>
        <v>0</v>
      </c>
      <c r="S14" s="21">
        <f t="shared" ref="S14" si="55">R14/60/24</f>
        <v>0</v>
      </c>
      <c r="T14" s="47"/>
      <c r="U14" s="48">
        <f t="shared" ref="U14" si="56">T14/60/24</f>
        <v>0</v>
      </c>
      <c r="V14" s="26"/>
      <c r="W14" s="22">
        <f t="shared" ref="W14" si="57">V14/60/24</f>
        <v>0</v>
      </c>
      <c r="X14" s="25">
        <f t="shared" si="7"/>
        <v>0</v>
      </c>
      <c r="Y14" s="54">
        <f t="shared" si="8"/>
        <v>0</v>
      </c>
    </row>
    <row r="15" spans="2:25" ht="26.25" customHeight="1" x14ac:dyDescent="0.2"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23">
        <f t="shared" ref="L15" si="58">SUM(C15:K15)</f>
        <v>0</v>
      </c>
      <c r="M15" s="31"/>
      <c r="N15" s="31"/>
      <c r="O15" s="31"/>
      <c r="P15" s="24">
        <f t="shared" ref="P15" si="59">SUM(M15:O15)</f>
        <v>0</v>
      </c>
      <c r="Q15" s="34">
        <f t="shared" ref="Q15" si="60">IF(P15&gt;0,P15/15+1,(100+P15*50/15)/100)*L15*10</f>
        <v>0</v>
      </c>
      <c r="R15" s="20">
        <f t="shared" ref="R15" si="61">Q15/$C$3*60</f>
        <v>0</v>
      </c>
      <c r="S15" s="21">
        <f t="shared" ref="S15" si="62">R15/60/24</f>
        <v>0</v>
      </c>
      <c r="T15" s="47"/>
      <c r="U15" s="48">
        <f t="shared" ref="U15" si="63">T15/60/24</f>
        <v>0</v>
      </c>
      <c r="V15" s="26"/>
      <c r="W15" s="22">
        <f t="shared" ref="W15" si="64">V15/60/24</f>
        <v>0</v>
      </c>
      <c r="X15" s="25">
        <f t="shared" si="7"/>
        <v>0</v>
      </c>
      <c r="Y15" s="54">
        <f t="shared" si="8"/>
        <v>0</v>
      </c>
    </row>
    <row r="16" spans="2:25" ht="26.25" customHeight="1" x14ac:dyDescent="0.2"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23">
        <f t="shared" ref="L16" si="65">SUM(C16:K16)</f>
        <v>0</v>
      </c>
      <c r="M16" s="31"/>
      <c r="N16" s="31"/>
      <c r="O16" s="31"/>
      <c r="P16" s="24">
        <f t="shared" ref="P16" si="66">SUM(M16:O16)</f>
        <v>0</v>
      </c>
      <c r="Q16" s="34">
        <f t="shared" ref="Q16" si="67">IF(P16&gt;0,P16/15+1,(100+P16*50/15)/100)*L16*10</f>
        <v>0</v>
      </c>
      <c r="R16" s="20">
        <f t="shared" ref="R16" si="68">Q16/$C$3*60</f>
        <v>0</v>
      </c>
      <c r="S16" s="21">
        <f t="shared" ref="S16" si="69">R16/60/24</f>
        <v>0</v>
      </c>
      <c r="T16" s="47"/>
      <c r="U16" s="48">
        <f t="shared" ref="U16" si="70">T16/60/24</f>
        <v>0</v>
      </c>
      <c r="V16" s="26"/>
      <c r="W16" s="22">
        <f t="shared" ref="W16" si="71">V16/60/24</f>
        <v>0</v>
      </c>
      <c r="X16" s="25">
        <f t="shared" si="7"/>
        <v>0</v>
      </c>
      <c r="Y16" s="54">
        <f t="shared" si="8"/>
        <v>0</v>
      </c>
    </row>
    <row r="17" spans="1:29" ht="26.25" customHeight="1" x14ac:dyDescent="0.2"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23">
        <f t="shared" ref="L17" si="72">SUM(C17:K17)</f>
        <v>0</v>
      </c>
      <c r="M17" s="31"/>
      <c r="N17" s="31"/>
      <c r="O17" s="31"/>
      <c r="P17" s="24">
        <f t="shared" ref="P17" si="73">SUM(M17:O17)</f>
        <v>0</v>
      </c>
      <c r="Q17" s="34">
        <f t="shared" ref="Q17" si="74">IF(P17&gt;0,P17/15+1,(100+P17*50/15)/100)*L17*10</f>
        <v>0</v>
      </c>
      <c r="R17" s="20">
        <f t="shared" ref="R17" si="75">Q17/$C$3*60</f>
        <v>0</v>
      </c>
      <c r="S17" s="21">
        <f t="shared" ref="S17" si="76">R17/60/24</f>
        <v>0</v>
      </c>
      <c r="T17" s="47"/>
      <c r="U17" s="48">
        <f t="shared" ref="U17" si="77">T17/60/24</f>
        <v>0</v>
      </c>
      <c r="V17" s="26"/>
      <c r="W17" s="22">
        <f t="shared" ref="W17" si="78">V17/60/24</f>
        <v>0</v>
      </c>
      <c r="X17" s="25">
        <f t="shared" si="7"/>
        <v>0</v>
      </c>
      <c r="Y17" s="54">
        <f t="shared" si="8"/>
        <v>0</v>
      </c>
    </row>
    <row r="18" spans="1:29" ht="26.25" customHeight="1" x14ac:dyDescent="0.2"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23">
        <f t="shared" ref="L18" si="79">SUM(C18:K18)</f>
        <v>0</v>
      </c>
      <c r="M18" s="31"/>
      <c r="N18" s="31"/>
      <c r="O18" s="31"/>
      <c r="P18" s="24">
        <f t="shared" ref="P18" si="80">SUM(M18:O18)</f>
        <v>0</v>
      </c>
      <c r="Q18" s="34">
        <f t="shared" ref="Q18" si="81">IF(P18&gt;0,P18/15+1,(100+P18*50/15)/100)*L18*10</f>
        <v>0</v>
      </c>
      <c r="R18" s="20">
        <f t="shared" ref="R18" si="82">Q18/$C$3*60</f>
        <v>0</v>
      </c>
      <c r="S18" s="21">
        <f t="shared" ref="S18" si="83">R18/60/24</f>
        <v>0</v>
      </c>
      <c r="T18" s="47"/>
      <c r="U18" s="48">
        <f t="shared" ref="U18" si="84">T18/60/24</f>
        <v>0</v>
      </c>
      <c r="V18" s="26"/>
      <c r="W18" s="22">
        <f t="shared" ref="W18" si="85">V18/60/24</f>
        <v>0</v>
      </c>
      <c r="X18" s="25">
        <f t="shared" si="7"/>
        <v>0</v>
      </c>
      <c r="Y18" s="54">
        <f t="shared" si="8"/>
        <v>0</v>
      </c>
    </row>
    <row r="19" spans="1:29" ht="26.25" customHeight="1" x14ac:dyDescent="0.2"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23">
        <f t="shared" ref="L19" si="86">SUM(C19:K19)</f>
        <v>0</v>
      </c>
      <c r="M19" s="31"/>
      <c r="N19" s="31"/>
      <c r="O19" s="31"/>
      <c r="P19" s="24">
        <f t="shared" ref="P19" si="87">SUM(M19:O19)</f>
        <v>0</v>
      </c>
      <c r="Q19" s="34">
        <f t="shared" ref="Q19" si="88">IF(P19&gt;0,P19/15+1,(100+P19*50/15)/100)*L19*10</f>
        <v>0</v>
      </c>
      <c r="R19" s="20">
        <f t="shared" ref="R19" si="89">Q19/$C$3*60</f>
        <v>0</v>
      </c>
      <c r="S19" s="21">
        <f t="shared" ref="S19" si="90">R19/60/24</f>
        <v>0</v>
      </c>
      <c r="T19" s="47"/>
      <c r="U19" s="48">
        <f t="shared" ref="U19" si="91">T19/60/24</f>
        <v>0</v>
      </c>
      <c r="V19" s="26"/>
      <c r="W19" s="22">
        <f t="shared" ref="W19" si="92">V19/60/24</f>
        <v>0</v>
      </c>
      <c r="X19" s="25">
        <f t="shared" si="7"/>
        <v>0</v>
      </c>
      <c r="Y19" s="54">
        <f t="shared" si="8"/>
        <v>0</v>
      </c>
    </row>
    <row r="20" spans="1:29" ht="26.25" customHeight="1" x14ac:dyDescent="0.2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23">
        <f t="shared" ref="L20" si="93">SUM(C20:K20)</f>
        <v>0</v>
      </c>
      <c r="M20" s="31"/>
      <c r="N20" s="31"/>
      <c r="O20" s="31"/>
      <c r="P20" s="24">
        <f t="shared" ref="P20" si="94">SUM(M20:O20)</f>
        <v>0</v>
      </c>
      <c r="Q20" s="34">
        <f t="shared" ref="Q20" si="95">IF(P20&gt;0,P20/15+1,(100+P20*50/15)/100)*L20*10</f>
        <v>0</v>
      </c>
      <c r="R20" s="20">
        <f t="shared" ref="R20" si="96">Q20/$C$3*60</f>
        <v>0</v>
      </c>
      <c r="S20" s="21">
        <f t="shared" ref="S20" si="97">R20/60/24</f>
        <v>0</v>
      </c>
      <c r="T20" s="47"/>
      <c r="U20" s="48">
        <f t="shared" ref="U20" si="98">T20/60/24</f>
        <v>0</v>
      </c>
      <c r="V20" s="26"/>
      <c r="W20" s="22">
        <f t="shared" ref="W20" si="99">V20/60/24</f>
        <v>0</v>
      </c>
      <c r="X20" s="25">
        <f t="shared" si="7"/>
        <v>0</v>
      </c>
      <c r="Y20" s="54">
        <f t="shared" si="8"/>
        <v>0</v>
      </c>
    </row>
    <row r="21" spans="1:29" ht="26.25" customHeight="1" x14ac:dyDescent="0.2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23">
        <f t="shared" ref="L21" si="100">SUM(C21:K21)</f>
        <v>0</v>
      </c>
      <c r="M21" s="31"/>
      <c r="N21" s="31"/>
      <c r="O21" s="31"/>
      <c r="P21" s="24">
        <f t="shared" ref="P21" si="101">SUM(M21:O21)</f>
        <v>0</v>
      </c>
      <c r="Q21" s="34">
        <f t="shared" ref="Q21" si="102">IF(P21&gt;0,P21/15+1,(100+P21*50/15)/100)*L21*10</f>
        <v>0</v>
      </c>
      <c r="R21" s="20">
        <f t="shared" ref="R21" si="103">Q21/$C$3*60</f>
        <v>0</v>
      </c>
      <c r="S21" s="21">
        <f t="shared" ref="S21" si="104">R21/60/24</f>
        <v>0</v>
      </c>
      <c r="T21" s="47"/>
      <c r="U21" s="48">
        <f t="shared" ref="U21" si="105">T21/60/24</f>
        <v>0</v>
      </c>
      <c r="V21" s="26"/>
      <c r="W21" s="22">
        <f t="shared" ref="W21" si="106">V21/60/24</f>
        <v>0</v>
      </c>
      <c r="X21" s="25">
        <f t="shared" si="7"/>
        <v>0</v>
      </c>
      <c r="Y21" s="54">
        <f t="shared" si="8"/>
        <v>0</v>
      </c>
    </row>
    <row r="22" spans="1:29" ht="26.25" customHeight="1" x14ac:dyDescent="0.2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23">
        <f t="shared" ref="L22" si="107">SUM(C22:K22)</f>
        <v>0</v>
      </c>
      <c r="M22" s="31"/>
      <c r="N22" s="31"/>
      <c r="O22" s="31"/>
      <c r="P22" s="24">
        <f t="shared" ref="P22" si="108">SUM(M22:O22)</f>
        <v>0</v>
      </c>
      <c r="Q22" s="34">
        <f t="shared" ref="Q22" si="109">IF(P22&gt;0,P22/15+1,(100+P22*50/15)/100)*L22*10</f>
        <v>0</v>
      </c>
      <c r="R22" s="20">
        <f t="shared" ref="R22" si="110">Q22/$C$3*60</f>
        <v>0</v>
      </c>
      <c r="S22" s="21">
        <f t="shared" ref="S22" si="111">R22/60/24</f>
        <v>0</v>
      </c>
      <c r="T22" s="47"/>
      <c r="U22" s="48">
        <f t="shared" ref="U22" si="112">T22/60/24</f>
        <v>0</v>
      </c>
      <c r="V22" s="26"/>
      <c r="W22" s="22">
        <f t="shared" ref="W22" si="113">V22/60/24</f>
        <v>0</v>
      </c>
      <c r="X22" s="25">
        <f t="shared" si="7"/>
        <v>0</v>
      </c>
      <c r="Y22" s="54">
        <f t="shared" si="8"/>
        <v>0</v>
      </c>
    </row>
    <row r="23" spans="1:29" ht="26.25" customHeight="1" x14ac:dyDescent="0.2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23">
        <f t="shared" ref="L23" si="114">SUM(C23:K23)</f>
        <v>0</v>
      </c>
      <c r="M23" s="31"/>
      <c r="N23" s="31"/>
      <c r="O23" s="31"/>
      <c r="P23" s="24">
        <f t="shared" ref="P23" si="115">SUM(M23:O23)</f>
        <v>0</v>
      </c>
      <c r="Q23" s="34">
        <f t="shared" ref="Q23" si="116">IF(P23&gt;0,P23/15+1,(100+P23*50/15)/100)*L23*10</f>
        <v>0</v>
      </c>
      <c r="R23" s="20">
        <f t="shared" ref="R23" si="117">Q23/$C$3*60</f>
        <v>0</v>
      </c>
      <c r="S23" s="21">
        <f t="shared" ref="S23" si="118">R23/60/24</f>
        <v>0</v>
      </c>
      <c r="T23" s="47"/>
      <c r="U23" s="48">
        <f t="shared" ref="U23" si="119">T23/60/24</f>
        <v>0</v>
      </c>
      <c r="V23" s="26"/>
      <c r="W23" s="22">
        <f t="shared" ref="W23" si="120">V23/60/24</f>
        <v>0</v>
      </c>
      <c r="X23" s="25">
        <f t="shared" si="7"/>
        <v>0</v>
      </c>
      <c r="Y23" s="54">
        <f t="shared" si="8"/>
        <v>0</v>
      </c>
    </row>
    <row r="24" spans="1:29" ht="19.5" customHeight="1" x14ac:dyDescent="0.2">
      <c r="A24" s="2"/>
      <c r="B24" s="6" t="s">
        <v>13</v>
      </c>
      <c r="C24" s="36">
        <f t="shared" ref="C24:R24" si="121">SUM(C7:C23)</f>
        <v>0</v>
      </c>
      <c r="D24" s="36">
        <f t="shared" si="121"/>
        <v>0</v>
      </c>
      <c r="E24" s="36">
        <f t="shared" si="121"/>
        <v>0</v>
      </c>
      <c r="F24" s="36">
        <f t="shared" si="121"/>
        <v>0</v>
      </c>
      <c r="G24" s="36">
        <f t="shared" si="121"/>
        <v>0</v>
      </c>
      <c r="H24" s="36">
        <f t="shared" si="121"/>
        <v>0</v>
      </c>
      <c r="I24" s="36">
        <f t="shared" si="121"/>
        <v>0</v>
      </c>
      <c r="J24" s="36">
        <f t="shared" si="121"/>
        <v>0</v>
      </c>
      <c r="K24" s="36">
        <f t="shared" si="121"/>
        <v>0</v>
      </c>
      <c r="L24" s="23">
        <f t="shared" si="121"/>
        <v>0</v>
      </c>
      <c r="M24" s="36">
        <f t="shared" si="121"/>
        <v>0</v>
      </c>
      <c r="N24" s="36">
        <f t="shared" si="121"/>
        <v>0</v>
      </c>
      <c r="O24" s="36">
        <f t="shared" si="121"/>
        <v>0</v>
      </c>
      <c r="P24" s="24">
        <f t="shared" si="121"/>
        <v>0</v>
      </c>
      <c r="Q24" s="34">
        <f t="shared" si="121"/>
        <v>0</v>
      </c>
      <c r="R24" s="35">
        <f t="shared" si="121"/>
        <v>0</v>
      </c>
      <c r="S24" s="50">
        <f>R24/60</f>
        <v>0</v>
      </c>
      <c r="T24" s="51">
        <f>SUM(T7:T23)</f>
        <v>0</v>
      </c>
      <c r="U24" s="49">
        <f>T24/60</f>
        <v>0</v>
      </c>
      <c r="V24" s="26">
        <f>SUM(V7:V23)</f>
        <v>0</v>
      </c>
      <c r="W24" s="56">
        <f>V24/60</f>
        <v>0</v>
      </c>
      <c r="X24" s="25">
        <f>SUM(X7:X23)</f>
        <v>0</v>
      </c>
      <c r="Y24" s="54">
        <f>SUM(Y7:Y23)</f>
        <v>0</v>
      </c>
    </row>
    <row r="25" spans="1:29" x14ac:dyDescent="0.2">
      <c r="A25" s="3"/>
    </row>
    <row r="28" spans="1:29" x14ac:dyDescent="0.2">
      <c r="AC28" s="39"/>
    </row>
    <row r="33" spans="9:23" x14ac:dyDescent="0.2">
      <c r="J33" s="16"/>
      <c r="V33"/>
      <c r="W33"/>
    </row>
    <row r="35" spans="9:23" x14ac:dyDescent="0.2">
      <c r="I35" s="16"/>
      <c r="J35" s="16"/>
      <c r="V35"/>
      <c r="W35"/>
    </row>
  </sheetData>
  <mergeCells count="5">
    <mergeCell ref="C2:Y2"/>
    <mergeCell ref="D3:Y3"/>
    <mergeCell ref="R5:S5"/>
    <mergeCell ref="T5:U5"/>
    <mergeCell ref="V5:W5"/>
  </mergeCells>
  <conditionalFormatting sqref="Q23">
    <cfRule type="cellIs" dxfId="33" priority="64" operator="greaterThan">
      <formula>200</formula>
    </cfRule>
  </conditionalFormatting>
  <conditionalFormatting sqref="C23:K23">
    <cfRule type="cellIs" dxfId="32" priority="63" operator="greaterThan">
      <formula>6</formula>
    </cfRule>
  </conditionalFormatting>
  <conditionalFormatting sqref="Q22">
    <cfRule type="cellIs" dxfId="31" priority="32" operator="greaterThan">
      <formula>200</formula>
    </cfRule>
  </conditionalFormatting>
  <conditionalFormatting sqref="C22:K22">
    <cfRule type="cellIs" dxfId="30" priority="31" operator="greaterThan">
      <formula>6</formula>
    </cfRule>
  </conditionalFormatting>
  <conditionalFormatting sqref="Q21">
    <cfRule type="cellIs" dxfId="29" priority="30" operator="greaterThan">
      <formula>200</formula>
    </cfRule>
  </conditionalFormatting>
  <conditionalFormatting sqref="C21:K21">
    <cfRule type="cellIs" dxfId="28" priority="29" operator="greaterThan">
      <formula>6</formula>
    </cfRule>
  </conditionalFormatting>
  <conditionalFormatting sqref="Q20">
    <cfRule type="cellIs" dxfId="27" priority="28" operator="greaterThan">
      <formula>200</formula>
    </cfRule>
  </conditionalFormatting>
  <conditionalFormatting sqref="C20:K20">
    <cfRule type="cellIs" dxfId="26" priority="27" operator="greaterThan">
      <formula>6</formula>
    </cfRule>
  </conditionalFormatting>
  <conditionalFormatting sqref="Q19">
    <cfRule type="cellIs" dxfId="25" priority="26" operator="greaterThan">
      <formula>200</formula>
    </cfRule>
  </conditionalFormatting>
  <conditionalFormatting sqref="C19:K19">
    <cfRule type="cellIs" dxfId="24" priority="25" operator="greaterThan">
      <formula>6</formula>
    </cfRule>
  </conditionalFormatting>
  <conditionalFormatting sqref="Q18">
    <cfRule type="cellIs" dxfId="23" priority="24" operator="greaterThan">
      <formula>200</formula>
    </cfRule>
  </conditionalFormatting>
  <conditionalFormatting sqref="C18:K18">
    <cfRule type="cellIs" dxfId="22" priority="23" operator="greaterThan">
      <formula>6</formula>
    </cfRule>
  </conditionalFormatting>
  <conditionalFormatting sqref="Q17">
    <cfRule type="cellIs" dxfId="21" priority="22" operator="greaterThan">
      <formula>200</formula>
    </cfRule>
  </conditionalFormatting>
  <conditionalFormatting sqref="C17:K17">
    <cfRule type="cellIs" dxfId="20" priority="21" operator="greaterThan">
      <formula>6</formula>
    </cfRule>
  </conditionalFormatting>
  <conditionalFormatting sqref="Q16">
    <cfRule type="cellIs" dxfId="19" priority="20" operator="greaterThan">
      <formula>200</formula>
    </cfRule>
  </conditionalFormatting>
  <conditionalFormatting sqref="C16:K16">
    <cfRule type="cellIs" dxfId="18" priority="19" operator="greaterThan">
      <formula>6</formula>
    </cfRule>
  </conditionalFormatting>
  <conditionalFormatting sqref="Q15">
    <cfRule type="cellIs" dxfId="17" priority="18" operator="greaterThan">
      <formula>200</formula>
    </cfRule>
  </conditionalFormatting>
  <conditionalFormatting sqref="C15:K15">
    <cfRule type="cellIs" dxfId="16" priority="17" operator="greaterThan">
      <formula>6</formula>
    </cfRule>
  </conditionalFormatting>
  <conditionalFormatting sqref="C14:K14">
    <cfRule type="cellIs" dxfId="15" priority="15" operator="greaterThan">
      <formula>6</formula>
    </cfRule>
  </conditionalFormatting>
  <conditionalFormatting sqref="Q14">
    <cfRule type="cellIs" dxfId="14" priority="16" operator="greaterThan">
      <formula>200</formula>
    </cfRule>
  </conditionalFormatting>
  <conditionalFormatting sqref="C13:K13">
    <cfRule type="cellIs" dxfId="13" priority="13" operator="greaterThan">
      <formula>6</formula>
    </cfRule>
  </conditionalFormatting>
  <conditionalFormatting sqref="C12:K12">
    <cfRule type="cellIs" dxfId="12" priority="11" operator="greaterThan">
      <formula>6</formula>
    </cfRule>
  </conditionalFormatting>
  <conditionalFormatting sqref="Q13">
    <cfRule type="cellIs" dxfId="11" priority="14" operator="greaterThan">
      <formula>200</formula>
    </cfRule>
  </conditionalFormatting>
  <conditionalFormatting sqref="C11:K11">
    <cfRule type="cellIs" dxfId="10" priority="9" operator="greaterThan">
      <formula>6</formula>
    </cfRule>
  </conditionalFormatting>
  <conditionalFormatting sqref="Q12">
    <cfRule type="cellIs" dxfId="9" priority="12" operator="greaterThan">
      <formula>200</formula>
    </cfRule>
  </conditionalFormatting>
  <conditionalFormatting sqref="C10:K10">
    <cfRule type="cellIs" dxfId="8" priority="7" operator="greaterThan">
      <formula>6</formula>
    </cfRule>
  </conditionalFormatting>
  <conditionalFormatting sqref="Q11">
    <cfRule type="cellIs" dxfId="7" priority="10" operator="greaterThan">
      <formula>200</formula>
    </cfRule>
  </conditionalFormatting>
  <conditionalFormatting sqref="C9:K9">
    <cfRule type="cellIs" dxfId="6" priority="5" operator="greaterThan">
      <formula>6</formula>
    </cfRule>
  </conditionalFormatting>
  <conditionalFormatting sqref="Q10">
    <cfRule type="cellIs" dxfId="5" priority="8" operator="greaterThan">
      <formula>200</formula>
    </cfRule>
  </conditionalFormatting>
  <conditionalFormatting sqref="C8:K8">
    <cfRule type="cellIs" dxfId="4" priority="3" operator="greaterThan">
      <formula>6</formula>
    </cfRule>
  </conditionalFormatting>
  <conditionalFormatting sqref="Q9">
    <cfRule type="cellIs" dxfId="3" priority="6" operator="greaterThan">
      <formula>200</formula>
    </cfRule>
  </conditionalFormatting>
  <conditionalFormatting sqref="Q8">
    <cfRule type="cellIs" dxfId="2" priority="4" operator="greaterThan">
      <formula>200</formula>
    </cfRule>
  </conditionalFormatting>
  <conditionalFormatting sqref="C7:K7">
    <cfRule type="cellIs" dxfId="1" priority="1" operator="greaterThan">
      <formula>6</formula>
    </cfRule>
  </conditionalFormatting>
  <conditionalFormatting sqref="Q7">
    <cfRule type="cellIs" dxfId="0" priority="2" operator="greaterThan">
      <formula>200</formula>
    </cfRule>
  </conditionalFormatting>
  <pageMargins left="0.25" right="0.25" top="0.75" bottom="0.75" header="0.3" footer="0.3"/>
  <pageSetup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opLeftCell="B1" zoomScale="85" zoomScaleNormal="85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2.75" x14ac:dyDescent="0.2"/>
  <cols>
    <col min="1" max="1" width="2.85546875" customWidth="1"/>
    <col min="2" max="2" width="68.42578125" customWidth="1"/>
    <col min="3" max="8" width="8.140625" customWidth="1"/>
    <col min="9" max="9" width="8.140625" style="70" customWidth="1"/>
    <col min="10" max="14" width="8.140625" customWidth="1"/>
    <col min="15" max="15" width="8.140625" style="59" customWidth="1"/>
    <col min="16" max="16" width="8.140625" style="7" customWidth="1"/>
    <col min="17" max="17" width="8.140625" style="59" customWidth="1"/>
  </cols>
  <sheetData>
    <row r="2" spans="2:17" ht="19.5" customHeight="1" thickBot="1" x14ac:dyDescent="0.25">
      <c r="B2" s="55" t="s">
        <v>19</v>
      </c>
      <c r="C2" s="84" t="s">
        <v>60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17" ht="19.5" customHeight="1" thickTop="1" thickBot="1" x14ac:dyDescent="0.25">
      <c r="B3" s="55" t="s">
        <v>69</v>
      </c>
      <c r="C3" s="63">
        <v>50</v>
      </c>
      <c r="D3" s="85" t="s">
        <v>71</v>
      </c>
      <c r="E3" s="85"/>
      <c r="F3" s="85"/>
      <c r="G3" s="85"/>
      <c r="H3" s="85"/>
      <c r="I3" s="85"/>
      <c r="J3" s="71">
        <v>0.2</v>
      </c>
      <c r="K3" s="85" t="s">
        <v>68</v>
      </c>
      <c r="L3" s="85"/>
      <c r="M3" s="85"/>
      <c r="N3" s="85"/>
      <c r="O3" s="85"/>
      <c r="P3" s="85"/>
      <c r="Q3" s="55">
        <v>30</v>
      </c>
    </row>
    <row r="4" spans="2:17" ht="13.5" thickTop="1" x14ac:dyDescent="0.2">
      <c r="B4" s="5"/>
      <c r="C4" s="4"/>
    </row>
    <row r="5" spans="2:17" ht="151.5" customHeight="1" x14ac:dyDescent="0.2">
      <c r="B5" s="28" t="s">
        <v>15</v>
      </c>
      <c r="C5" s="82" t="s">
        <v>67</v>
      </c>
      <c r="D5" s="82" t="s">
        <v>9</v>
      </c>
      <c r="E5" s="82" t="s">
        <v>5</v>
      </c>
      <c r="F5" s="82" t="s">
        <v>1</v>
      </c>
      <c r="G5" s="82" t="s">
        <v>8</v>
      </c>
      <c r="H5" s="100" t="s">
        <v>24</v>
      </c>
      <c r="I5" s="98" t="s">
        <v>10</v>
      </c>
      <c r="J5" s="88" t="s">
        <v>12</v>
      </c>
      <c r="K5" s="96" t="s">
        <v>25</v>
      </c>
      <c r="L5" s="90" t="s">
        <v>64</v>
      </c>
      <c r="M5" s="86" t="s">
        <v>63</v>
      </c>
      <c r="N5" s="86" t="s">
        <v>66</v>
      </c>
      <c r="O5" s="90" t="s">
        <v>65</v>
      </c>
      <c r="P5" s="92" t="s">
        <v>17</v>
      </c>
      <c r="Q5" s="94" t="s">
        <v>18</v>
      </c>
    </row>
    <row r="6" spans="2:17" ht="19.5" x14ac:dyDescent="0.2">
      <c r="B6" s="6" t="s">
        <v>16</v>
      </c>
      <c r="C6" s="83"/>
      <c r="D6" s="83"/>
      <c r="E6" s="83"/>
      <c r="F6" s="83"/>
      <c r="G6" s="83"/>
      <c r="H6" s="101"/>
      <c r="I6" s="99"/>
      <c r="J6" s="89"/>
      <c r="K6" s="97"/>
      <c r="L6" s="91"/>
      <c r="M6" s="87"/>
      <c r="N6" s="87"/>
      <c r="O6" s="91"/>
      <c r="P6" s="93"/>
      <c r="Q6" s="95"/>
    </row>
    <row r="7" spans="2:17" ht="19.5" customHeight="1" x14ac:dyDescent="0.2">
      <c r="B7" s="38"/>
      <c r="C7" s="37"/>
      <c r="D7" s="37"/>
      <c r="E7" s="37"/>
      <c r="F7" s="37"/>
      <c r="G7" s="37"/>
      <c r="H7" s="23">
        <f>IF(C7=0,0,2^(C7-1))+IF(D7=0,0,2^(D7-1))+IF(E7=0,0,2^(E7-1))+IF(F7=0,0,2^(F7-1))+IF(G7=0,0,2^(G7-1))</f>
        <v>0</v>
      </c>
      <c r="I7" s="69"/>
      <c r="J7" s="24">
        <f>(3-I7)*$Q$3/3/100+1</f>
        <v>1.3</v>
      </c>
      <c r="K7" s="64">
        <f>H7*10*J7</f>
        <v>0</v>
      </c>
      <c r="L7" s="61">
        <f>K7/$C$3*(1+$J$3)</f>
        <v>0</v>
      </c>
      <c r="M7" s="57"/>
      <c r="N7" s="57"/>
      <c r="O7" s="61">
        <f>N7+M7+L7</f>
        <v>0</v>
      </c>
      <c r="P7" s="26"/>
      <c r="Q7" s="60">
        <f t="shared" ref="Q7:Q23" si="0">P7-O7</f>
        <v>0</v>
      </c>
    </row>
    <row r="8" spans="2:17" ht="19.5" customHeight="1" x14ac:dyDescent="0.2">
      <c r="B8" s="38"/>
      <c r="C8" s="37"/>
      <c r="D8" s="37"/>
      <c r="E8" s="37"/>
      <c r="F8" s="37"/>
      <c r="G8" s="37"/>
      <c r="H8" s="23">
        <f t="shared" ref="H8:H23" si="1">IF(C8=0,0,2^(C8-1))+IF(D8=0,0,2^(D8-1))+IF(E8=0,0,2^(E8-1))+IF(F8=0,0,2^(F8-1))+IF(G8=0,0,2^(G8-1))</f>
        <v>0</v>
      </c>
      <c r="I8" s="69"/>
      <c r="J8" s="24">
        <f t="shared" ref="J8:J23" si="2">(3-I8)*$Q$3/3/100+1</f>
        <v>1.3</v>
      </c>
      <c r="K8" s="64">
        <f t="shared" ref="K8:K23" si="3">H8*10*J8</f>
        <v>0</v>
      </c>
      <c r="L8" s="61">
        <f t="shared" ref="L8:L23" si="4">K8/$C$3*(1+$J$3)</f>
        <v>0</v>
      </c>
      <c r="M8" s="57"/>
      <c r="N8" s="57"/>
      <c r="O8" s="61">
        <f t="shared" ref="O8:O23" si="5">N8+M8+L8</f>
        <v>0</v>
      </c>
      <c r="P8" s="26"/>
      <c r="Q8" s="60">
        <f t="shared" si="0"/>
        <v>0</v>
      </c>
    </row>
    <row r="9" spans="2:17" ht="19.5" customHeight="1" x14ac:dyDescent="0.2">
      <c r="B9" s="38"/>
      <c r="C9" s="37"/>
      <c r="D9" s="37"/>
      <c r="E9" s="37"/>
      <c r="F9" s="37"/>
      <c r="G9" s="37"/>
      <c r="H9" s="23">
        <f t="shared" si="1"/>
        <v>0</v>
      </c>
      <c r="I9" s="69"/>
      <c r="J9" s="24">
        <f t="shared" si="2"/>
        <v>1.3</v>
      </c>
      <c r="K9" s="64">
        <f t="shared" si="3"/>
        <v>0</v>
      </c>
      <c r="L9" s="61">
        <f t="shared" si="4"/>
        <v>0</v>
      </c>
      <c r="M9" s="57"/>
      <c r="N9" s="57"/>
      <c r="O9" s="61">
        <f t="shared" si="5"/>
        <v>0</v>
      </c>
      <c r="P9" s="26"/>
      <c r="Q9" s="60">
        <f t="shared" si="0"/>
        <v>0</v>
      </c>
    </row>
    <row r="10" spans="2:17" ht="19.5" customHeight="1" x14ac:dyDescent="0.2">
      <c r="B10" s="38"/>
      <c r="C10" s="58"/>
      <c r="D10" s="37"/>
      <c r="E10" s="37"/>
      <c r="F10" s="37"/>
      <c r="G10" s="37"/>
      <c r="H10" s="23">
        <f t="shared" si="1"/>
        <v>0</v>
      </c>
      <c r="I10" s="69"/>
      <c r="J10" s="24">
        <f t="shared" si="2"/>
        <v>1.3</v>
      </c>
      <c r="K10" s="64">
        <f t="shared" si="3"/>
        <v>0</v>
      </c>
      <c r="L10" s="61">
        <f t="shared" si="4"/>
        <v>0</v>
      </c>
      <c r="M10" s="57"/>
      <c r="N10" s="57"/>
      <c r="O10" s="61">
        <f t="shared" si="5"/>
        <v>0</v>
      </c>
      <c r="P10" s="26"/>
      <c r="Q10" s="60">
        <f t="shared" si="0"/>
        <v>0</v>
      </c>
    </row>
    <row r="11" spans="2:17" ht="19.5" customHeight="1" x14ac:dyDescent="0.2">
      <c r="B11" s="38"/>
      <c r="C11" s="37"/>
      <c r="D11" s="37"/>
      <c r="E11" s="37"/>
      <c r="F11" s="37"/>
      <c r="G11" s="37"/>
      <c r="H11" s="23">
        <f t="shared" si="1"/>
        <v>0</v>
      </c>
      <c r="I11" s="69"/>
      <c r="J11" s="24">
        <f t="shared" si="2"/>
        <v>1.3</v>
      </c>
      <c r="K11" s="64">
        <f t="shared" si="3"/>
        <v>0</v>
      </c>
      <c r="L11" s="61">
        <f t="shared" si="4"/>
        <v>0</v>
      </c>
      <c r="M11" s="57"/>
      <c r="N11" s="57"/>
      <c r="O11" s="61">
        <f t="shared" si="5"/>
        <v>0</v>
      </c>
      <c r="P11" s="26"/>
      <c r="Q11" s="60">
        <f t="shared" si="0"/>
        <v>0</v>
      </c>
    </row>
    <row r="12" spans="2:17" ht="19.5" customHeight="1" x14ac:dyDescent="0.2">
      <c r="B12" s="38"/>
      <c r="C12" s="37"/>
      <c r="D12" s="37"/>
      <c r="E12" s="37"/>
      <c r="F12" s="37"/>
      <c r="G12" s="37"/>
      <c r="H12" s="23">
        <f t="shared" si="1"/>
        <v>0</v>
      </c>
      <c r="I12" s="69"/>
      <c r="J12" s="24">
        <f t="shared" si="2"/>
        <v>1.3</v>
      </c>
      <c r="K12" s="64">
        <f t="shared" si="3"/>
        <v>0</v>
      </c>
      <c r="L12" s="61">
        <f t="shared" si="4"/>
        <v>0</v>
      </c>
      <c r="M12" s="57"/>
      <c r="N12" s="57"/>
      <c r="O12" s="61">
        <f t="shared" si="5"/>
        <v>0</v>
      </c>
      <c r="P12" s="26"/>
      <c r="Q12" s="60">
        <f t="shared" si="0"/>
        <v>0</v>
      </c>
    </row>
    <row r="13" spans="2:17" ht="19.5" customHeight="1" x14ac:dyDescent="0.2">
      <c r="B13" s="38"/>
      <c r="C13" s="37"/>
      <c r="D13" s="37"/>
      <c r="E13" s="37"/>
      <c r="F13" s="37"/>
      <c r="G13" s="37"/>
      <c r="H13" s="23">
        <f t="shared" si="1"/>
        <v>0</v>
      </c>
      <c r="I13" s="69"/>
      <c r="J13" s="24">
        <f t="shared" si="2"/>
        <v>1.3</v>
      </c>
      <c r="K13" s="64">
        <f t="shared" si="3"/>
        <v>0</v>
      </c>
      <c r="L13" s="61">
        <f t="shared" si="4"/>
        <v>0</v>
      </c>
      <c r="M13" s="57"/>
      <c r="N13" s="57"/>
      <c r="O13" s="61">
        <f t="shared" si="5"/>
        <v>0</v>
      </c>
      <c r="P13" s="26"/>
      <c r="Q13" s="60">
        <f t="shared" si="0"/>
        <v>0</v>
      </c>
    </row>
    <row r="14" spans="2:17" ht="19.5" customHeight="1" x14ac:dyDescent="0.2">
      <c r="B14" s="38"/>
      <c r="C14" s="37"/>
      <c r="D14" s="37"/>
      <c r="E14" s="37"/>
      <c r="F14" s="37"/>
      <c r="G14" s="37"/>
      <c r="H14" s="23">
        <f t="shared" si="1"/>
        <v>0</v>
      </c>
      <c r="I14" s="69"/>
      <c r="J14" s="24">
        <f t="shared" si="2"/>
        <v>1.3</v>
      </c>
      <c r="K14" s="64">
        <f t="shared" si="3"/>
        <v>0</v>
      </c>
      <c r="L14" s="61">
        <f t="shared" si="4"/>
        <v>0</v>
      </c>
      <c r="M14" s="57"/>
      <c r="N14" s="57"/>
      <c r="O14" s="61">
        <f t="shared" si="5"/>
        <v>0</v>
      </c>
      <c r="P14" s="26"/>
      <c r="Q14" s="60">
        <f t="shared" si="0"/>
        <v>0</v>
      </c>
    </row>
    <row r="15" spans="2:17" ht="19.5" customHeight="1" x14ac:dyDescent="0.2">
      <c r="B15" s="38"/>
      <c r="C15" s="37"/>
      <c r="D15" s="37"/>
      <c r="E15" s="37"/>
      <c r="F15" s="37"/>
      <c r="G15" s="37"/>
      <c r="H15" s="23">
        <f t="shared" si="1"/>
        <v>0</v>
      </c>
      <c r="I15" s="69"/>
      <c r="J15" s="24">
        <f t="shared" si="2"/>
        <v>1.3</v>
      </c>
      <c r="K15" s="64">
        <f t="shared" si="3"/>
        <v>0</v>
      </c>
      <c r="L15" s="61">
        <f t="shared" si="4"/>
        <v>0</v>
      </c>
      <c r="M15" s="57"/>
      <c r="N15" s="57"/>
      <c r="O15" s="61">
        <f t="shared" si="5"/>
        <v>0</v>
      </c>
      <c r="P15" s="26"/>
      <c r="Q15" s="60">
        <f t="shared" si="0"/>
        <v>0</v>
      </c>
    </row>
    <row r="16" spans="2:17" ht="19.5" customHeight="1" x14ac:dyDescent="0.2">
      <c r="B16" s="38"/>
      <c r="C16" s="37"/>
      <c r="D16" s="37"/>
      <c r="E16" s="37"/>
      <c r="F16" s="37"/>
      <c r="G16" s="37"/>
      <c r="H16" s="23">
        <f t="shared" si="1"/>
        <v>0</v>
      </c>
      <c r="I16" s="69"/>
      <c r="J16" s="24">
        <f t="shared" si="2"/>
        <v>1.3</v>
      </c>
      <c r="K16" s="64">
        <f t="shared" si="3"/>
        <v>0</v>
      </c>
      <c r="L16" s="61">
        <f t="shared" si="4"/>
        <v>0</v>
      </c>
      <c r="M16" s="57"/>
      <c r="N16" s="57"/>
      <c r="O16" s="61">
        <f t="shared" si="5"/>
        <v>0</v>
      </c>
      <c r="P16" s="26"/>
      <c r="Q16" s="60">
        <f t="shared" si="0"/>
        <v>0</v>
      </c>
    </row>
    <row r="17" spans="1:17" ht="19.5" customHeight="1" x14ac:dyDescent="0.2">
      <c r="B17" s="38"/>
      <c r="C17" s="37"/>
      <c r="D17" s="37"/>
      <c r="E17" s="37"/>
      <c r="F17" s="37"/>
      <c r="G17" s="37"/>
      <c r="H17" s="23">
        <f t="shared" si="1"/>
        <v>0</v>
      </c>
      <c r="I17" s="69"/>
      <c r="J17" s="24">
        <f t="shared" si="2"/>
        <v>1.3</v>
      </c>
      <c r="K17" s="64">
        <f t="shared" si="3"/>
        <v>0</v>
      </c>
      <c r="L17" s="61">
        <f t="shared" si="4"/>
        <v>0</v>
      </c>
      <c r="M17" s="57"/>
      <c r="N17" s="57"/>
      <c r="O17" s="61">
        <f t="shared" si="5"/>
        <v>0</v>
      </c>
      <c r="P17" s="26"/>
      <c r="Q17" s="60">
        <f t="shared" si="0"/>
        <v>0</v>
      </c>
    </row>
    <row r="18" spans="1:17" ht="19.5" customHeight="1" x14ac:dyDescent="0.2">
      <c r="B18" s="38"/>
      <c r="C18" s="37"/>
      <c r="D18" s="37"/>
      <c r="E18" s="37"/>
      <c r="F18" s="37"/>
      <c r="G18" s="37"/>
      <c r="H18" s="23">
        <f t="shared" si="1"/>
        <v>0</v>
      </c>
      <c r="I18" s="69"/>
      <c r="J18" s="24">
        <f t="shared" si="2"/>
        <v>1.3</v>
      </c>
      <c r="K18" s="64">
        <f t="shared" si="3"/>
        <v>0</v>
      </c>
      <c r="L18" s="61">
        <f t="shared" si="4"/>
        <v>0</v>
      </c>
      <c r="M18" s="57"/>
      <c r="N18" s="57"/>
      <c r="O18" s="61">
        <f t="shared" si="5"/>
        <v>0</v>
      </c>
      <c r="P18" s="26"/>
      <c r="Q18" s="60">
        <f t="shared" si="0"/>
        <v>0</v>
      </c>
    </row>
    <row r="19" spans="1:17" ht="19.5" customHeight="1" x14ac:dyDescent="0.2">
      <c r="B19" s="38"/>
      <c r="C19" s="37"/>
      <c r="D19" s="37"/>
      <c r="E19" s="37"/>
      <c r="F19" s="37"/>
      <c r="G19" s="37"/>
      <c r="H19" s="23">
        <f t="shared" si="1"/>
        <v>0</v>
      </c>
      <c r="I19" s="69"/>
      <c r="J19" s="24">
        <f t="shared" si="2"/>
        <v>1.3</v>
      </c>
      <c r="K19" s="64">
        <f t="shared" si="3"/>
        <v>0</v>
      </c>
      <c r="L19" s="61">
        <f t="shared" si="4"/>
        <v>0</v>
      </c>
      <c r="M19" s="57"/>
      <c r="N19" s="57"/>
      <c r="O19" s="61">
        <f t="shared" si="5"/>
        <v>0</v>
      </c>
      <c r="P19" s="26"/>
      <c r="Q19" s="60">
        <f t="shared" si="0"/>
        <v>0</v>
      </c>
    </row>
    <row r="20" spans="1:17" ht="19.5" customHeight="1" x14ac:dyDescent="0.2">
      <c r="B20" s="38"/>
      <c r="C20" s="37"/>
      <c r="D20" s="37"/>
      <c r="E20" s="37"/>
      <c r="F20" s="37"/>
      <c r="G20" s="37"/>
      <c r="H20" s="23">
        <f t="shared" si="1"/>
        <v>0</v>
      </c>
      <c r="I20" s="69"/>
      <c r="J20" s="24">
        <f t="shared" si="2"/>
        <v>1.3</v>
      </c>
      <c r="K20" s="64">
        <f t="shared" si="3"/>
        <v>0</v>
      </c>
      <c r="L20" s="61">
        <f t="shared" si="4"/>
        <v>0</v>
      </c>
      <c r="M20" s="57"/>
      <c r="N20" s="57"/>
      <c r="O20" s="61">
        <f t="shared" si="5"/>
        <v>0</v>
      </c>
      <c r="P20" s="26"/>
      <c r="Q20" s="60">
        <f t="shared" si="0"/>
        <v>0</v>
      </c>
    </row>
    <row r="21" spans="1:17" ht="19.5" customHeight="1" x14ac:dyDescent="0.2">
      <c r="B21" s="38"/>
      <c r="C21" s="37"/>
      <c r="D21" s="37"/>
      <c r="E21" s="37"/>
      <c r="F21" s="37"/>
      <c r="G21" s="37"/>
      <c r="H21" s="23">
        <f t="shared" si="1"/>
        <v>0</v>
      </c>
      <c r="I21" s="69"/>
      <c r="J21" s="24">
        <f t="shared" si="2"/>
        <v>1.3</v>
      </c>
      <c r="K21" s="64">
        <f t="shared" si="3"/>
        <v>0</v>
      </c>
      <c r="L21" s="61">
        <f t="shared" si="4"/>
        <v>0</v>
      </c>
      <c r="M21" s="57"/>
      <c r="N21" s="57"/>
      <c r="O21" s="61">
        <f t="shared" si="5"/>
        <v>0</v>
      </c>
      <c r="P21" s="26"/>
      <c r="Q21" s="60">
        <f t="shared" si="0"/>
        <v>0</v>
      </c>
    </row>
    <row r="22" spans="1:17" ht="19.5" customHeight="1" x14ac:dyDescent="0.2">
      <c r="B22" s="38"/>
      <c r="C22" s="37"/>
      <c r="D22" s="37"/>
      <c r="E22" s="37"/>
      <c r="F22" s="37"/>
      <c r="G22" s="37"/>
      <c r="H22" s="23">
        <f t="shared" si="1"/>
        <v>0</v>
      </c>
      <c r="I22" s="69"/>
      <c r="J22" s="24">
        <f t="shared" si="2"/>
        <v>1.3</v>
      </c>
      <c r="K22" s="64">
        <f t="shared" si="3"/>
        <v>0</v>
      </c>
      <c r="L22" s="61">
        <f t="shared" si="4"/>
        <v>0</v>
      </c>
      <c r="M22" s="57"/>
      <c r="N22" s="57"/>
      <c r="O22" s="61">
        <f t="shared" si="5"/>
        <v>0</v>
      </c>
      <c r="P22" s="26"/>
      <c r="Q22" s="60">
        <f t="shared" si="0"/>
        <v>0</v>
      </c>
    </row>
    <row r="23" spans="1:17" ht="19.5" customHeight="1" x14ac:dyDescent="0.2">
      <c r="B23" s="38"/>
      <c r="C23" s="37"/>
      <c r="D23" s="37"/>
      <c r="E23" s="37"/>
      <c r="F23" s="37"/>
      <c r="G23" s="37"/>
      <c r="H23" s="23">
        <f t="shared" si="1"/>
        <v>0</v>
      </c>
      <c r="I23" s="69"/>
      <c r="J23" s="24">
        <f t="shared" si="2"/>
        <v>1.3</v>
      </c>
      <c r="K23" s="64">
        <f t="shared" si="3"/>
        <v>0</v>
      </c>
      <c r="L23" s="61">
        <f t="shared" si="4"/>
        <v>0</v>
      </c>
      <c r="M23" s="57"/>
      <c r="N23" s="57"/>
      <c r="O23" s="61">
        <f t="shared" si="5"/>
        <v>0</v>
      </c>
      <c r="P23" s="26"/>
      <c r="Q23" s="60">
        <f t="shared" si="0"/>
        <v>0</v>
      </c>
    </row>
    <row r="24" spans="1:17" ht="19.5" customHeight="1" x14ac:dyDescent="0.2">
      <c r="A24" s="2"/>
      <c r="B24" s="6" t="s">
        <v>13</v>
      </c>
      <c r="C24" s="36">
        <f t="shared" ref="C24:O24" si="6">SUM(C7:C23)</f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6">
        <f t="shared" si="6"/>
        <v>0</v>
      </c>
      <c r="H24" s="23">
        <f t="shared" si="6"/>
        <v>0</v>
      </c>
      <c r="I24" s="36"/>
      <c r="J24" s="66"/>
      <c r="K24" s="64">
        <f t="shared" si="6"/>
        <v>0</v>
      </c>
      <c r="L24" s="65"/>
      <c r="M24" s="64">
        <f t="shared" si="6"/>
        <v>0</v>
      </c>
      <c r="N24" s="64">
        <f t="shared" si="6"/>
        <v>0</v>
      </c>
      <c r="O24" s="62">
        <f t="shared" si="6"/>
        <v>0</v>
      </c>
      <c r="P24" s="67">
        <f>SUM(P7:P23)</f>
        <v>0</v>
      </c>
      <c r="Q24" s="68">
        <f>SUM(Q7:Q23)</f>
        <v>0</v>
      </c>
    </row>
    <row r="25" spans="1:17" x14ac:dyDescent="0.2">
      <c r="A25" s="3"/>
    </row>
    <row r="33" spans="16:16" x14ac:dyDescent="0.2">
      <c r="P33"/>
    </row>
    <row r="35" spans="16:16" x14ac:dyDescent="0.2">
      <c r="P35"/>
    </row>
  </sheetData>
  <mergeCells count="18">
    <mergeCell ref="G5:G6"/>
    <mergeCell ref="F5:F6"/>
    <mergeCell ref="E5:E6"/>
    <mergeCell ref="D5:D6"/>
    <mergeCell ref="C2:Q2"/>
    <mergeCell ref="D3:I3"/>
    <mergeCell ref="M5:M6"/>
    <mergeCell ref="N5:N6"/>
    <mergeCell ref="C5:C6"/>
    <mergeCell ref="J5:J6"/>
    <mergeCell ref="K3:P3"/>
    <mergeCell ref="O5:O6"/>
    <mergeCell ref="P5:P6"/>
    <mergeCell ref="Q5:Q6"/>
    <mergeCell ref="L5:L6"/>
    <mergeCell ref="K5:K6"/>
    <mergeCell ref="I5:I6"/>
    <mergeCell ref="H5:H6"/>
  </mergeCells>
  <pageMargins left="0.25" right="0.25" top="0.75" bottom="0.75" header="0.3" footer="0.3"/>
  <pageSetup scale="6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5"/>
  <sheetViews>
    <sheetView topLeftCell="B1" zoomScale="85" zoomScaleNormal="85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A7" sqref="A7"/>
    </sheetView>
  </sheetViews>
  <sheetFormatPr defaultRowHeight="12.75" x14ac:dyDescent="0.2"/>
  <cols>
    <col min="1" max="1" width="2.85546875" customWidth="1"/>
    <col min="2" max="2" width="68.42578125" customWidth="1"/>
    <col min="3" max="8" width="8.140625" customWidth="1"/>
    <col min="9" max="9" width="8.140625" style="70" customWidth="1"/>
    <col min="10" max="11" width="8.140625" customWidth="1"/>
    <col min="12" max="12" width="9.7109375" bestFit="1" customWidth="1"/>
    <col min="13" max="15" width="8.140625" customWidth="1"/>
    <col min="16" max="16" width="8.140625" style="59" customWidth="1"/>
    <col min="17" max="17" width="8.140625" style="7" customWidth="1"/>
    <col min="18" max="18" width="8.140625" style="59" customWidth="1"/>
  </cols>
  <sheetData>
    <row r="2" spans="2:18" ht="19.5" customHeight="1" thickBot="1" x14ac:dyDescent="0.25">
      <c r="B2" s="72" t="s">
        <v>19</v>
      </c>
      <c r="C2" s="84" t="s">
        <v>60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2:18" ht="19.5" customHeight="1" thickTop="1" thickBot="1" x14ac:dyDescent="0.25">
      <c r="B3" s="72"/>
      <c r="C3" s="63"/>
      <c r="D3" s="85" t="s">
        <v>71</v>
      </c>
      <c r="E3" s="85"/>
      <c r="F3" s="85"/>
      <c r="G3" s="85"/>
      <c r="H3" s="85"/>
      <c r="I3" s="85"/>
      <c r="J3" s="71">
        <v>0.2</v>
      </c>
      <c r="K3" s="85" t="s">
        <v>68</v>
      </c>
      <c r="L3" s="85"/>
      <c r="M3" s="85"/>
      <c r="N3" s="85"/>
      <c r="O3" s="85"/>
      <c r="P3" s="85"/>
      <c r="Q3" s="85"/>
      <c r="R3" s="72">
        <v>30</v>
      </c>
    </row>
    <row r="4" spans="2:18" ht="13.5" thickTop="1" x14ac:dyDescent="0.2">
      <c r="B4" s="5"/>
      <c r="C4" s="4"/>
    </row>
    <row r="5" spans="2:18" ht="151.5" customHeight="1" x14ac:dyDescent="0.2">
      <c r="B5" s="28" t="s">
        <v>15</v>
      </c>
      <c r="C5" s="82" t="s">
        <v>67</v>
      </c>
      <c r="D5" s="82" t="s">
        <v>9</v>
      </c>
      <c r="E5" s="82" t="s">
        <v>5</v>
      </c>
      <c r="F5" s="82" t="s">
        <v>1</v>
      </c>
      <c r="G5" s="82" t="s">
        <v>8</v>
      </c>
      <c r="H5" s="100" t="s">
        <v>24</v>
      </c>
      <c r="I5" s="98" t="s">
        <v>10</v>
      </c>
      <c r="J5" s="88" t="s">
        <v>12</v>
      </c>
      <c r="K5" s="96" t="s">
        <v>25</v>
      </c>
      <c r="L5" s="98" t="s">
        <v>78</v>
      </c>
      <c r="M5" s="90" t="s">
        <v>64</v>
      </c>
      <c r="N5" s="86" t="s">
        <v>63</v>
      </c>
      <c r="O5" s="86" t="s">
        <v>66</v>
      </c>
      <c r="P5" s="90" t="s">
        <v>65</v>
      </c>
      <c r="Q5" s="92" t="s">
        <v>17</v>
      </c>
      <c r="R5" s="94" t="s">
        <v>18</v>
      </c>
    </row>
    <row r="6" spans="2:18" ht="19.5" x14ac:dyDescent="0.2">
      <c r="B6" s="6" t="s">
        <v>16</v>
      </c>
      <c r="C6" s="83"/>
      <c r="D6" s="83"/>
      <c r="E6" s="83"/>
      <c r="F6" s="83"/>
      <c r="G6" s="83"/>
      <c r="H6" s="101"/>
      <c r="I6" s="99"/>
      <c r="J6" s="89"/>
      <c r="K6" s="97"/>
      <c r="L6" s="99"/>
      <c r="M6" s="91"/>
      <c r="N6" s="87"/>
      <c r="O6" s="87"/>
      <c r="P6" s="91"/>
      <c r="Q6" s="93"/>
      <c r="R6" s="95"/>
    </row>
    <row r="7" spans="2:18" ht="19.5" customHeight="1" x14ac:dyDescent="0.2">
      <c r="B7" s="38"/>
      <c r="C7" s="37"/>
      <c r="D7" s="37"/>
      <c r="E7" s="37"/>
      <c r="F7" s="37"/>
      <c r="G7" s="37"/>
      <c r="H7" s="23">
        <f>IF(C7=0,0,2^(C7-1))+IF(D7=0,0,2^(D7-1))+IF(E7=0,0,2^(E7-1))+IF(F7=0,0,2^(F7-1))+IF(G7=0,0,2^(G7-1))</f>
        <v>0</v>
      </c>
      <c r="I7" s="69"/>
      <c r="J7" s="24">
        <f>(3-I7)*$R$3/3/100+1</f>
        <v>1.3</v>
      </c>
      <c r="K7" s="64">
        <f>H7*10*J7</f>
        <v>0</v>
      </c>
      <c r="L7" s="69"/>
      <c r="M7" s="61">
        <f>IFERROR(K7/LOOKUP(L7,Desenvolvedores!$A$2:$A$7,Desenvolvedores!$B$2:$B$7)*(1+$J$3), 0)</f>
        <v>0</v>
      </c>
      <c r="N7" s="57"/>
      <c r="O7" s="57"/>
      <c r="P7" s="61">
        <f>O7+N7+M7</f>
        <v>0</v>
      </c>
      <c r="Q7" s="26"/>
      <c r="R7" s="60">
        <f t="shared" ref="R7:R23" si="0">Q7-P7</f>
        <v>0</v>
      </c>
    </row>
    <row r="8" spans="2:18" ht="19.5" customHeight="1" x14ac:dyDescent="0.2">
      <c r="B8" s="38"/>
      <c r="C8" s="37"/>
      <c r="D8" s="37"/>
      <c r="E8" s="37"/>
      <c r="F8" s="37"/>
      <c r="G8" s="37"/>
      <c r="H8" s="23">
        <f t="shared" ref="H8:H23" si="1">IF(C8=0,0,2^(C8-1))+IF(D8=0,0,2^(D8-1))+IF(E8=0,0,2^(E8-1))+IF(F8=0,0,2^(F8-1))+IF(G8=0,0,2^(G8-1))</f>
        <v>0</v>
      </c>
      <c r="I8" s="69"/>
      <c r="J8" s="24">
        <f t="shared" ref="J8:J23" si="2">(3-I8)*$R$3/3/100+1</f>
        <v>1.3</v>
      </c>
      <c r="K8" s="64">
        <f t="shared" ref="K8:K23" si="3">H8*10*J8</f>
        <v>0</v>
      </c>
      <c r="L8" s="69"/>
      <c r="M8" s="61">
        <f>IFERROR(K8/LOOKUP(L8,Desenvolvedores!$A$2:$A$7,Desenvolvedores!$B$2:$B$7)*(1+$J$3), 0)</f>
        <v>0</v>
      </c>
      <c r="N8" s="57"/>
      <c r="O8" s="57"/>
      <c r="P8" s="61">
        <f t="shared" ref="P8:P23" si="4">O8+N8+M8</f>
        <v>0</v>
      </c>
      <c r="Q8" s="26"/>
      <c r="R8" s="60">
        <f t="shared" si="0"/>
        <v>0</v>
      </c>
    </row>
    <row r="9" spans="2:18" ht="19.5" customHeight="1" x14ac:dyDescent="0.2">
      <c r="B9" s="38"/>
      <c r="C9" s="37"/>
      <c r="D9" s="37"/>
      <c r="E9" s="37"/>
      <c r="F9" s="37"/>
      <c r="G9" s="37"/>
      <c r="H9" s="23">
        <f t="shared" si="1"/>
        <v>0</v>
      </c>
      <c r="I9" s="69"/>
      <c r="J9" s="24">
        <f t="shared" si="2"/>
        <v>1.3</v>
      </c>
      <c r="K9" s="64">
        <f t="shared" si="3"/>
        <v>0</v>
      </c>
      <c r="L9" s="69"/>
      <c r="M9" s="61">
        <f>IFERROR(K9/LOOKUP(L9,Desenvolvedores!$A$2:$A$7,Desenvolvedores!$B$2:$B$7)*(1+$J$3), 0)</f>
        <v>0</v>
      </c>
      <c r="N9" s="57"/>
      <c r="O9" s="57"/>
      <c r="P9" s="61">
        <f t="shared" si="4"/>
        <v>0</v>
      </c>
      <c r="Q9" s="26"/>
      <c r="R9" s="60">
        <f t="shared" si="0"/>
        <v>0</v>
      </c>
    </row>
    <row r="10" spans="2:18" ht="19.5" customHeight="1" x14ac:dyDescent="0.2">
      <c r="B10" s="38"/>
      <c r="C10" s="58"/>
      <c r="D10" s="37"/>
      <c r="E10" s="37"/>
      <c r="F10" s="37"/>
      <c r="G10" s="37"/>
      <c r="H10" s="23">
        <f t="shared" si="1"/>
        <v>0</v>
      </c>
      <c r="I10" s="69"/>
      <c r="J10" s="24">
        <f t="shared" si="2"/>
        <v>1.3</v>
      </c>
      <c r="K10" s="64">
        <f t="shared" si="3"/>
        <v>0</v>
      </c>
      <c r="L10" s="69"/>
      <c r="M10" s="61">
        <f>IFERROR(K10/LOOKUP(L10,Desenvolvedores!$A$2:$A$7,Desenvolvedores!$B$2:$B$7)*(1+$J$3), 0)</f>
        <v>0</v>
      </c>
      <c r="N10" s="57"/>
      <c r="O10" s="57"/>
      <c r="P10" s="61">
        <f t="shared" si="4"/>
        <v>0</v>
      </c>
      <c r="Q10" s="26"/>
      <c r="R10" s="60">
        <f t="shared" si="0"/>
        <v>0</v>
      </c>
    </row>
    <row r="11" spans="2:18" ht="19.5" customHeight="1" x14ac:dyDescent="0.2">
      <c r="B11" s="38"/>
      <c r="C11" s="37"/>
      <c r="D11" s="37"/>
      <c r="E11" s="37"/>
      <c r="F11" s="37"/>
      <c r="G11" s="37"/>
      <c r="H11" s="23">
        <f t="shared" si="1"/>
        <v>0</v>
      </c>
      <c r="I11" s="69"/>
      <c r="J11" s="24">
        <f t="shared" si="2"/>
        <v>1.3</v>
      </c>
      <c r="K11" s="64">
        <f t="shared" si="3"/>
        <v>0</v>
      </c>
      <c r="L11" s="69"/>
      <c r="M11" s="61">
        <f>IFERROR(K11/LOOKUP(L11,Desenvolvedores!$A$2:$A$7,Desenvolvedores!$B$2:$B$7)*(1+$J$3), 0)</f>
        <v>0</v>
      </c>
      <c r="N11" s="57"/>
      <c r="O11" s="57"/>
      <c r="P11" s="61">
        <f t="shared" si="4"/>
        <v>0</v>
      </c>
      <c r="Q11" s="26"/>
      <c r="R11" s="60">
        <f t="shared" si="0"/>
        <v>0</v>
      </c>
    </row>
    <row r="12" spans="2:18" ht="19.5" customHeight="1" x14ac:dyDescent="0.2">
      <c r="B12" s="38"/>
      <c r="C12" s="37"/>
      <c r="D12" s="37"/>
      <c r="E12" s="37"/>
      <c r="F12" s="37"/>
      <c r="G12" s="37"/>
      <c r="H12" s="23">
        <f t="shared" si="1"/>
        <v>0</v>
      </c>
      <c r="I12" s="69"/>
      <c r="J12" s="24">
        <f t="shared" si="2"/>
        <v>1.3</v>
      </c>
      <c r="K12" s="64">
        <f t="shared" si="3"/>
        <v>0</v>
      </c>
      <c r="L12" s="69"/>
      <c r="M12" s="61">
        <f>IFERROR(K12/LOOKUP(L12,Desenvolvedores!$A$2:$A$7,Desenvolvedores!$B$2:$B$7)*(1+$J$3), 0)</f>
        <v>0</v>
      </c>
      <c r="N12" s="57"/>
      <c r="O12" s="57"/>
      <c r="P12" s="61">
        <f t="shared" si="4"/>
        <v>0</v>
      </c>
      <c r="Q12" s="26"/>
      <c r="R12" s="60">
        <f t="shared" si="0"/>
        <v>0</v>
      </c>
    </row>
    <row r="13" spans="2:18" ht="19.5" customHeight="1" x14ac:dyDescent="0.2">
      <c r="B13" s="38"/>
      <c r="C13" s="37"/>
      <c r="D13" s="37"/>
      <c r="E13" s="37"/>
      <c r="F13" s="37"/>
      <c r="G13" s="37"/>
      <c r="H13" s="23">
        <f t="shared" si="1"/>
        <v>0</v>
      </c>
      <c r="I13" s="69"/>
      <c r="J13" s="24">
        <f t="shared" si="2"/>
        <v>1.3</v>
      </c>
      <c r="K13" s="64">
        <f t="shared" si="3"/>
        <v>0</v>
      </c>
      <c r="L13" s="69"/>
      <c r="M13" s="61">
        <f>IFERROR(K13/LOOKUP(L13,Desenvolvedores!$A$2:$A$7,Desenvolvedores!$B$2:$B$7)*(1+$J$3), 0)</f>
        <v>0</v>
      </c>
      <c r="N13" s="57"/>
      <c r="O13" s="57"/>
      <c r="P13" s="61">
        <f t="shared" si="4"/>
        <v>0</v>
      </c>
      <c r="Q13" s="26"/>
      <c r="R13" s="60">
        <f t="shared" si="0"/>
        <v>0</v>
      </c>
    </row>
    <row r="14" spans="2:18" ht="19.5" customHeight="1" x14ac:dyDescent="0.2">
      <c r="B14" s="38"/>
      <c r="C14" s="37"/>
      <c r="D14" s="37"/>
      <c r="E14" s="37"/>
      <c r="F14" s="37"/>
      <c r="G14" s="37"/>
      <c r="H14" s="23">
        <f t="shared" si="1"/>
        <v>0</v>
      </c>
      <c r="I14" s="69"/>
      <c r="J14" s="24">
        <f t="shared" si="2"/>
        <v>1.3</v>
      </c>
      <c r="K14" s="64">
        <f t="shared" si="3"/>
        <v>0</v>
      </c>
      <c r="L14" s="69"/>
      <c r="M14" s="61">
        <f>IFERROR(K14/LOOKUP(L14,Desenvolvedores!$A$2:$A$7,Desenvolvedores!$B$2:$B$7)*(1+$J$3), 0)</f>
        <v>0</v>
      </c>
      <c r="N14" s="57"/>
      <c r="O14" s="57"/>
      <c r="P14" s="61">
        <f t="shared" si="4"/>
        <v>0</v>
      </c>
      <c r="Q14" s="26"/>
      <c r="R14" s="60">
        <f t="shared" si="0"/>
        <v>0</v>
      </c>
    </row>
    <row r="15" spans="2:18" ht="19.5" customHeight="1" x14ac:dyDescent="0.2">
      <c r="B15" s="38"/>
      <c r="C15" s="37"/>
      <c r="D15" s="37"/>
      <c r="E15" s="37"/>
      <c r="F15" s="37"/>
      <c r="G15" s="37"/>
      <c r="H15" s="23">
        <f t="shared" si="1"/>
        <v>0</v>
      </c>
      <c r="I15" s="69"/>
      <c r="J15" s="24">
        <f t="shared" si="2"/>
        <v>1.3</v>
      </c>
      <c r="K15" s="64">
        <f t="shared" si="3"/>
        <v>0</v>
      </c>
      <c r="L15" s="69"/>
      <c r="M15" s="61">
        <f>IFERROR(K15/LOOKUP(L15,Desenvolvedores!$A$2:$A$7,Desenvolvedores!$B$2:$B$7)*(1+$J$3), 0)</f>
        <v>0</v>
      </c>
      <c r="N15" s="57"/>
      <c r="O15" s="57"/>
      <c r="P15" s="61">
        <f t="shared" si="4"/>
        <v>0</v>
      </c>
      <c r="Q15" s="26"/>
      <c r="R15" s="60">
        <f t="shared" si="0"/>
        <v>0</v>
      </c>
    </row>
    <row r="16" spans="2:18" ht="19.5" customHeight="1" x14ac:dyDescent="0.2">
      <c r="B16" s="38"/>
      <c r="C16" s="37"/>
      <c r="D16" s="37"/>
      <c r="E16" s="37"/>
      <c r="F16" s="37"/>
      <c r="G16" s="37"/>
      <c r="H16" s="23">
        <f t="shared" si="1"/>
        <v>0</v>
      </c>
      <c r="I16" s="69"/>
      <c r="J16" s="24">
        <f t="shared" si="2"/>
        <v>1.3</v>
      </c>
      <c r="K16" s="64">
        <f t="shared" si="3"/>
        <v>0</v>
      </c>
      <c r="L16" s="69"/>
      <c r="M16" s="61">
        <f>IFERROR(K16/LOOKUP(L16,Desenvolvedores!$A$2:$A$7,Desenvolvedores!$B$2:$B$7)*(1+$J$3), 0)</f>
        <v>0</v>
      </c>
      <c r="N16" s="57"/>
      <c r="O16" s="57"/>
      <c r="P16" s="61">
        <f t="shared" si="4"/>
        <v>0</v>
      </c>
      <c r="Q16" s="26"/>
      <c r="R16" s="60">
        <f t="shared" si="0"/>
        <v>0</v>
      </c>
    </row>
    <row r="17" spans="1:18" ht="19.5" customHeight="1" x14ac:dyDescent="0.2">
      <c r="B17" s="38"/>
      <c r="C17" s="37"/>
      <c r="D17" s="37"/>
      <c r="E17" s="37"/>
      <c r="F17" s="37"/>
      <c r="G17" s="37"/>
      <c r="H17" s="23">
        <f t="shared" si="1"/>
        <v>0</v>
      </c>
      <c r="I17" s="69"/>
      <c r="J17" s="24">
        <f t="shared" si="2"/>
        <v>1.3</v>
      </c>
      <c r="K17" s="64">
        <f t="shared" si="3"/>
        <v>0</v>
      </c>
      <c r="L17" s="69"/>
      <c r="M17" s="61">
        <f>IFERROR(K17/LOOKUP(L17,Desenvolvedores!$A$2:$A$7,Desenvolvedores!$B$2:$B$7)*(1+$J$3), 0)</f>
        <v>0</v>
      </c>
      <c r="N17" s="57"/>
      <c r="O17" s="57"/>
      <c r="P17" s="61">
        <f t="shared" si="4"/>
        <v>0</v>
      </c>
      <c r="Q17" s="26"/>
      <c r="R17" s="60">
        <f t="shared" si="0"/>
        <v>0</v>
      </c>
    </row>
    <row r="18" spans="1:18" ht="19.5" customHeight="1" x14ac:dyDescent="0.2">
      <c r="B18" s="38"/>
      <c r="C18" s="37"/>
      <c r="D18" s="37"/>
      <c r="E18" s="37"/>
      <c r="F18" s="37"/>
      <c r="G18" s="37"/>
      <c r="H18" s="23">
        <f t="shared" si="1"/>
        <v>0</v>
      </c>
      <c r="I18" s="69"/>
      <c r="J18" s="24">
        <f t="shared" si="2"/>
        <v>1.3</v>
      </c>
      <c r="K18" s="64">
        <f t="shared" si="3"/>
        <v>0</v>
      </c>
      <c r="L18" s="69"/>
      <c r="M18" s="61">
        <f>IFERROR(K18/LOOKUP(L18,Desenvolvedores!$A$2:$A$7,Desenvolvedores!$B$2:$B$7)*(1+$J$3), 0)</f>
        <v>0</v>
      </c>
      <c r="N18" s="57"/>
      <c r="O18" s="57"/>
      <c r="P18" s="61">
        <f t="shared" si="4"/>
        <v>0</v>
      </c>
      <c r="Q18" s="26"/>
      <c r="R18" s="60">
        <f t="shared" si="0"/>
        <v>0</v>
      </c>
    </row>
    <row r="19" spans="1:18" ht="19.5" customHeight="1" x14ac:dyDescent="0.2">
      <c r="B19" s="38"/>
      <c r="C19" s="37"/>
      <c r="D19" s="37"/>
      <c r="E19" s="37"/>
      <c r="F19" s="37"/>
      <c r="G19" s="37"/>
      <c r="H19" s="23">
        <f t="shared" si="1"/>
        <v>0</v>
      </c>
      <c r="I19" s="69"/>
      <c r="J19" s="24">
        <f t="shared" si="2"/>
        <v>1.3</v>
      </c>
      <c r="K19" s="64">
        <f t="shared" si="3"/>
        <v>0</v>
      </c>
      <c r="L19" s="69"/>
      <c r="M19" s="61">
        <f>IFERROR(K19/LOOKUP(L19,Desenvolvedores!$A$2:$A$7,Desenvolvedores!$B$2:$B$7)*(1+$J$3), 0)</f>
        <v>0</v>
      </c>
      <c r="N19" s="57"/>
      <c r="O19" s="57"/>
      <c r="P19" s="61">
        <f t="shared" si="4"/>
        <v>0</v>
      </c>
      <c r="Q19" s="26"/>
      <c r="R19" s="60">
        <f t="shared" si="0"/>
        <v>0</v>
      </c>
    </row>
    <row r="20" spans="1:18" ht="19.5" customHeight="1" x14ac:dyDescent="0.2">
      <c r="B20" s="38"/>
      <c r="C20" s="37"/>
      <c r="D20" s="37"/>
      <c r="E20" s="37"/>
      <c r="F20" s="37"/>
      <c r="G20" s="37"/>
      <c r="H20" s="23">
        <f t="shared" si="1"/>
        <v>0</v>
      </c>
      <c r="I20" s="69"/>
      <c r="J20" s="24">
        <f t="shared" si="2"/>
        <v>1.3</v>
      </c>
      <c r="K20" s="64">
        <f t="shared" si="3"/>
        <v>0</v>
      </c>
      <c r="L20" s="69"/>
      <c r="M20" s="61">
        <f>IFERROR(K20/LOOKUP(L20,Desenvolvedores!$A$2:$A$7,Desenvolvedores!$B$2:$B$7)*(1+$J$3), 0)</f>
        <v>0</v>
      </c>
      <c r="N20" s="57"/>
      <c r="O20" s="57"/>
      <c r="P20" s="61">
        <f t="shared" si="4"/>
        <v>0</v>
      </c>
      <c r="Q20" s="26"/>
      <c r="R20" s="60">
        <f t="shared" si="0"/>
        <v>0</v>
      </c>
    </row>
    <row r="21" spans="1:18" ht="19.5" customHeight="1" x14ac:dyDescent="0.2">
      <c r="B21" s="38"/>
      <c r="C21" s="37"/>
      <c r="D21" s="37"/>
      <c r="E21" s="37"/>
      <c r="F21" s="37"/>
      <c r="G21" s="37"/>
      <c r="H21" s="23">
        <f t="shared" si="1"/>
        <v>0</v>
      </c>
      <c r="I21" s="69"/>
      <c r="J21" s="24">
        <f t="shared" si="2"/>
        <v>1.3</v>
      </c>
      <c r="K21" s="64">
        <f t="shared" si="3"/>
        <v>0</v>
      </c>
      <c r="L21" s="69"/>
      <c r="M21" s="61">
        <f>IFERROR(K21/LOOKUP(L21,Desenvolvedores!$A$2:$A$7,Desenvolvedores!$B$2:$B$7)*(1+$J$3), 0)</f>
        <v>0</v>
      </c>
      <c r="N21" s="57"/>
      <c r="O21" s="57"/>
      <c r="P21" s="61">
        <f t="shared" si="4"/>
        <v>0</v>
      </c>
      <c r="Q21" s="26"/>
      <c r="R21" s="60">
        <f t="shared" si="0"/>
        <v>0</v>
      </c>
    </row>
    <row r="22" spans="1:18" ht="19.5" customHeight="1" x14ac:dyDescent="0.2">
      <c r="B22" s="38"/>
      <c r="C22" s="37"/>
      <c r="D22" s="37"/>
      <c r="E22" s="37"/>
      <c r="F22" s="37"/>
      <c r="G22" s="37"/>
      <c r="H22" s="23">
        <f t="shared" si="1"/>
        <v>0</v>
      </c>
      <c r="I22" s="69"/>
      <c r="J22" s="24">
        <f t="shared" si="2"/>
        <v>1.3</v>
      </c>
      <c r="K22" s="64">
        <f t="shared" si="3"/>
        <v>0</v>
      </c>
      <c r="L22" s="69"/>
      <c r="M22" s="61">
        <f>IFERROR(K22/LOOKUP(L22,Desenvolvedores!$A$2:$A$7,Desenvolvedores!$B$2:$B$7)*(1+$J$3), 0)</f>
        <v>0</v>
      </c>
      <c r="N22" s="57"/>
      <c r="O22" s="57"/>
      <c r="P22" s="61">
        <f t="shared" si="4"/>
        <v>0</v>
      </c>
      <c r="Q22" s="26"/>
      <c r="R22" s="60">
        <f t="shared" si="0"/>
        <v>0</v>
      </c>
    </row>
    <row r="23" spans="1:18" ht="19.5" customHeight="1" x14ac:dyDescent="0.2">
      <c r="B23" s="38"/>
      <c r="C23" s="37"/>
      <c r="D23" s="37"/>
      <c r="E23" s="37"/>
      <c r="F23" s="37"/>
      <c r="G23" s="37"/>
      <c r="H23" s="23">
        <f t="shared" si="1"/>
        <v>0</v>
      </c>
      <c r="I23" s="69"/>
      <c r="J23" s="24">
        <f t="shared" si="2"/>
        <v>1.3</v>
      </c>
      <c r="K23" s="64">
        <f t="shared" si="3"/>
        <v>0</v>
      </c>
      <c r="L23" s="69"/>
      <c r="M23" s="61">
        <f>IFERROR(K23/LOOKUP(L23,Desenvolvedores!$A$2:$A$7,Desenvolvedores!$B$2:$B$7)*(1+$J$3), 0)</f>
        <v>0</v>
      </c>
      <c r="N23" s="57"/>
      <c r="O23" s="57"/>
      <c r="P23" s="61">
        <f t="shared" si="4"/>
        <v>0</v>
      </c>
      <c r="Q23" s="26"/>
      <c r="R23" s="60">
        <f t="shared" si="0"/>
        <v>0</v>
      </c>
    </row>
    <row r="24" spans="1:18" ht="19.5" customHeight="1" x14ac:dyDescent="0.2">
      <c r="A24" s="2"/>
      <c r="B24" s="6" t="s">
        <v>13</v>
      </c>
      <c r="C24" s="36">
        <f t="shared" ref="C24:P24" si="5">SUM(C7:C23)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23">
        <f t="shared" si="5"/>
        <v>0</v>
      </c>
      <c r="I24" s="36"/>
      <c r="J24" s="66"/>
      <c r="K24" s="64">
        <f t="shared" si="5"/>
        <v>0</v>
      </c>
      <c r="L24" s="36"/>
      <c r="M24" s="65"/>
      <c r="N24" s="64">
        <f t="shared" si="5"/>
        <v>0</v>
      </c>
      <c r="O24" s="64">
        <f t="shared" si="5"/>
        <v>0</v>
      </c>
      <c r="P24" s="62">
        <f t="shared" si="5"/>
        <v>0</v>
      </c>
      <c r="Q24" s="67">
        <f>SUM(Q7:Q23)</f>
        <v>0</v>
      </c>
      <c r="R24" s="68">
        <f>SUM(R7:R23)</f>
        <v>0</v>
      </c>
    </row>
    <row r="25" spans="1:18" x14ac:dyDescent="0.2">
      <c r="A25" s="3"/>
    </row>
    <row r="33" spans="17:17" x14ac:dyDescent="0.2">
      <c r="Q33"/>
    </row>
    <row r="35" spans="17:17" x14ac:dyDescent="0.2">
      <c r="Q35"/>
    </row>
  </sheetData>
  <mergeCells count="19">
    <mergeCell ref="C2:R2"/>
    <mergeCell ref="D3:I3"/>
    <mergeCell ref="K3:Q3"/>
    <mergeCell ref="C5:C6"/>
    <mergeCell ref="D5:D6"/>
    <mergeCell ref="E5:E6"/>
    <mergeCell ref="F5:F6"/>
    <mergeCell ref="G5:G6"/>
    <mergeCell ref="H5:H6"/>
    <mergeCell ref="I5:I6"/>
    <mergeCell ref="Q5:Q6"/>
    <mergeCell ref="R5:R6"/>
    <mergeCell ref="L5:L6"/>
    <mergeCell ref="J5:J6"/>
    <mergeCell ref="K5:K6"/>
    <mergeCell ref="M5:M6"/>
    <mergeCell ref="N5:N6"/>
    <mergeCell ref="O5:O6"/>
    <mergeCell ref="P5:P6"/>
  </mergeCells>
  <pageMargins left="0.25" right="0.25" top="0.75" bottom="0.75" header="0.3" footer="0.3"/>
  <pageSetup scale="62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Desenvolvedores!$A$2:$A$7</xm:f>
          </x14:formula1>
          <xm:sqref>L7:L23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2.75" x14ac:dyDescent="0.2"/>
  <cols>
    <col min="1" max="1" width="19.5703125" customWidth="1"/>
    <col min="2" max="2" width="27.85546875" bestFit="1" customWidth="1"/>
  </cols>
  <sheetData>
    <row r="1" spans="1:2" x14ac:dyDescent="0.2">
      <c r="A1" s="73" t="s">
        <v>72</v>
      </c>
      <c r="B1" s="73" t="s">
        <v>73</v>
      </c>
    </row>
    <row r="2" spans="1:2" x14ac:dyDescent="0.2">
      <c r="A2" s="74" t="s">
        <v>75</v>
      </c>
      <c r="B2" s="74">
        <v>50</v>
      </c>
    </row>
    <row r="3" spans="1:2" x14ac:dyDescent="0.2">
      <c r="A3" s="74" t="s">
        <v>74</v>
      </c>
      <c r="B3" s="74">
        <v>50</v>
      </c>
    </row>
    <row r="4" spans="1:2" x14ac:dyDescent="0.2">
      <c r="A4" s="74" t="s">
        <v>77</v>
      </c>
      <c r="B4" s="74">
        <v>50</v>
      </c>
    </row>
    <row r="5" spans="1:2" x14ac:dyDescent="0.2">
      <c r="A5" s="74" t="s">
        <v>76</v>
      </c>
      <c r="B5" s="74">
        <v>50</v>
      </c>
    </row>
    <row r="6" spans="1:2" x14ac:dyDescent="0.2">
      <c r="A6" s="74" t="s">
        <v>79</v>
      </c>
      <c r="B6" s="74">
        <v>50</v>
      </c>
    </row>
    <row r="7" spans="1:2" x14ac:dyDescent="0.2">
      <c r="A7" s="74"/>
      <c r="B7" s="74"/>
    </row>
  </sheetData>
  <pageMargins left="0.511811024" right="0.511811024" top="0.78740157499999996" bottom="0.78740157499999996" header="0.31496062000000002" footer="0.31496062000000002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Guia de uso</vt:lpstr>
      <vt:lpstr>Template v1</vt:lpstr>
      <vt:lpstr>Template v2</vt:lpstr>
      <vt:lpstr>Template v3</vt:lpstr>
      <vt:lpstr>Desenvolvedores</vt:lpstr>
      <vt:lpstr>'Template v1'!Area_de_impressao</vt:lpstr>
      <vt:lpstr>'Template v2'!Area_de_impressao</vt:lpstr>
      <vt:lpstr>'Template v3'!Area_de_impressao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Luciano</cp:lastModifiedBy>
  <cp:lastPrinted>2013-01-09T13:49:15Z</cp:lastPrinted>
  <dcterms:created xsi:type="dcterms:W3CDTF">2012-05-25T13:39:41Z</dcterms:created>
  <dcterms:modified xsi:type="dcterms:W3CDTF">2014-02-05T11:48:31Z</dcterms:modified>
</cp:coreProperties>
</file>